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730"/>
  <workbookPr/>
  <mc:AlternateContent xmlns:mc="http://schemas.openxmlformats.org/markup-compatibility/2006">
    <mc:Choice Requires="x15">
      <x15ac:absPath xmlns:x15ac="http://schemas.microsoft.com/office/spreadsheetml/2010/11/ac" url="D:\LAPORAN\SPM\LAPORAN SPM 2023\"/>
    </mc:Choice>
  </mc:AlternateContent>
  <xr:revisionPtr revIDLastSave="0" documentId="13_ncr:1_{DC7631D3-8120-4D1D-BD45-1ADF85161909}" xr6:coauthVersionLast="45" xr6:coauthVersionMax="45" xr10:uidLastSave="{00000000-0000-0000-0000-000000000000}"/>
  <bookViews>
    <workbookView xWindow="1950" yWindow="930" windowWidth="9960" windowHeight="10590" firstSheet="32" activeTab="37" xr2:uid="{00000000-000D-0000-FFFF-FFFF00000000}"/>
  </bookViews>
  <sheets>
    <sheet name="1. BuMiL " sheetId="1" r:id="rId1"/>
    <sheet name="2. BuLiN " sheetId="7" r:id="rId2"/>
    <sheet name="3. BBL" sheetId="8" r:id="rId3"/>
    <sheet name="4. BALITA " sheetId="9" r:id="rId4"/>
    <sheet name="5. Pelayanan usia dasar" sheetId="10" r:id="rId5"/>
    <sheet name="6. Usia Produktif" sheetId="11" r:id="rId6"/>
    <sheet name="7. USILA" sheetId="12" r:id="rId7"/>
    <sheet name="8. HT" sheetId="13" r:id="rId8"/>
    <sheet name="9. DM" sheetId="14" r:id="rId9"/>
    <sheet name="10. ODGJ" sheetId="15" r:id="rId10"/>
    <sheet name="11. TBC" sheetId="16" r:id="rId11"/>
    <sheet name="12. HIV" sheetId="17" r:id="rId12"/>
    <sheet name="1. Desi PURI" sheetId="18" r:id="rId13"/>
    <sheet name="2. Posy Puri" sheetId="19" r:id="rId14"/>
    <sheet name="3. PHBS" sheetId="20" r:id="rId15"/>
    <sheet name="4. Klinik Sanitasi" sheetId="21" r:id="rId16"/>
    <sheet name="5. Kesorga" sheetId="22" r:id="rId17"/>
    <sheet name="6. Kesker" sheetId="23" r:id="rId18"/>
    <sheet name="7. Nifas" sheetId="24" r:id="rId19"/>
    <sheet name="8. Berkala SD" sheetId="25" r:id="rId20"/>
    <sheet name="9. Berkala SMP" sheetId="46" r:id="rId21"/>
    <sheet name="10. Berkala SMA" sheetId="45" r:id="rId22"/>
    <sheet name="11. Bumil Fe" sheetId="28" r:id="rId23"/>
    <sheet name="12. ASI Ekslusif" sheetId="29" r:id="rId24"/>
    <sheet name="13. Gibur" sheetId="30" r:id="rId25"/>
    <sheet name="14. Bumil KEK" sheetId="47" r:id="rId26"/>
    <sheet name="15. Desa UCI" sheetId="48" r:id="rId27"/>
    <sheet name="16. Baduta" sheetId="33" r:id="rId28"/>
    <sheet name="17. KLB" sheetId="34" r:id="rId29"/>
    <sheet name="18. ABJ" sheetId="35" r:id="rId30"/>
    <sheet name="19. Kusta" sheetId="36" r:id="rId31"/>
    <sheet name="20. DBD" sheetId="37" r:id="rId32"/>
    <sheet name="21. Diare" sheetId="38" r:id="rId33"/>
    <sheet name="22. Posbindu" sheetId="39" r:id="rId34"/>
    <sheet name="23. Prolanis" sheetId="40" r:id="rId35"/>
    <sheet name="24. Home Care" sheetId="41" r:id="rId36"/>
    <sheet name="25. Akreditasi Pusk" sheetId="42" r:id="rId37"/>
    <sheet name="26. Obat" sheetId="43" r:id="rId38"/>
    <sheet name="27. Pangan" sheetId="44" r:id="rId39"/>
  </sheets>
  <definedNames>
    <definedName name="_xlnm.Print_Area" localSheetId="0">'1. BuMiL '!$A$1:$M$18</definedName>
    <definedName name="_xlnm.Print_Area" localSheetId="12">'1. Desi PURI'!$A$1:$M$18</definedName>
    <definedName name="_xlnm.Print_Area" localSheetId="21">'10. Berkala SMA'!$A$1:$M$18</definedName>
    <definedName name="_xlnm.Print_Area" localSheetId="9">'10. ODGJ'!$A$1:$M$18</definedName>
    <definedName name="_xlnm.Print_Area" localSheetId="22">'11. Bumil Fe'!$A$1:$M$18</definedName>
    <definedName name="_xlnm.Print_Area" localSheetId="10">'11. TBC'!$A$1:$M$18</definedName>
    <definedName name="_xlnm.Print_Area" localSheetId="23">'12. ASI Ekslusif'!$A$1:$M$18</definedName>
    <definedName name="_xlnm.Print_Area" localSheetId="11">'12. HIV'!$A$1:$M$18</definedName>
    <definedName name="_xlnm.Print_Area" localSheetId="24">'13. Gibur'!$A$1:$M$18</definedName>
    <definedName name="_xlnm.Print_Area" localSheetId="25">'14. Bumil KEK'!$A$1:$M$18</definedName>
    <definedName name="_xlnm.Print_Area" localSheetId="26">'15. Desa UCI'!$A$1:$M$18</definedName>
    <definedName name="_xlnm.Print_Area" localSheetId="27">'16. Baduta'!$A$1:$M$18</definedName>
    <definedName name="_xlnm.Print_Area" localSheetId="28">'17. KLB'!$A$1:$M$18</definedName>
    <definedName name="_xlnm.Print_Area" localSheetId="29">'18. ABJ'!$A$1:$M$18</definedName>
    <definedName name="_xlnm.Print_Area" localSheetId="30">'19. Kusta'!$A$1:$M$18</definedName>
    <definedName name="_xlnm.Print_Area" localSheetId="1">'2. BuLiN '!$A$1:$N$18</definedName>
    <definedName name="_xlnm.Print_Area" localSheetId="13">'2. Posy Puri'!$A$1:$M$18</definedName>
    <definedName name="_xlnm.Print_Area" localSheetId="31">'20. DBD'!$A$1:$M$18</definedName>
    <definedName name="_xlnm.Print_Area" localSheetId="32">'21. Diare'!$A$1:$M$18</definedName>
    <definedName name="_xlnm.Print_Area" localSheetId="34">'23. Prolanis'!$A$1:$M$18</definedName>
    <definedName name="_xlnm.Print_Area" localSheetId="35">'24. Home Care'!$A$1:$M$18</definedName>
    <definedName name="_xlnm.Print_Area" localSheetId="36">'25. Akreditasi Pusk'!$A$1:$M$18</definedName>
    <definedName name="_xlnm.Print_Area" localSheetId="37">'26. Obat'!$A$1:$M$18</definedName>
    <definedName name="_xlnm.Print_Area" localSheetId="38">'27. Pangan'!$A$1:$M$18</definedName>
    <definedName name="_xlnm.Print_Area" localSheetId="2">'3. BBL'!$A$1:$M$18</definedName>
    <definedName name="_xlnm.Print_Area" localSheetId="14">'3. PHBS'!$A$1:$M$18</definedName>
    <definedName name="_xlnm.Print_Area" localSheetId="3">'4. BALITA '!$A$1:$O$18</definedName>
    <definedName name="_xlnm.Print_Area" localSheetId="15">'4. Klinik Sanitasi'!$A$1:$M$18</definedName>
    <definedName name="_xlnm.Print_Area" localSheetId="16">'5. Kesorga'!$A$1:$M$18</definedName>
    <definedName name="_xlnm.Print_Area" localSheetId="4">'5. Pelayanan usia dasar'!$A$1:$M$18</definedName>
    <definedName name="_xlnm.Print_Area" localSheetId="17">'6. Kesker'!$A$1:$M$18</definedName>
    <definedName name="_xlnm.Print_Area" localSheetId="5">'6. Usia Produktif'!$A$1:$M$18</definedName>
    <definedName name="_xlnm.Print_Area" localSheetId="18">'7. Nifas'!$A$1:$M$18</definedName>
    <definedName name="_xlnm.Print_Area" localSheetId="6">'7. USILA'!$A$1:$M$18</definedName>
    <definedName name="_xlnm.Print_Area" localSheetId="19">'8. Berkala SD'!$A$1:$M$18</definedName>
    <definedName name="_xlnm.Print_Area" localSheetId="7">'8. HT'!$A$1:$M$18</definedName>
    <definedName name="_xlnm.Print_Area" localSheetId="20">'9. Berkala SMP'!$A$1:$M$18</definedName>
    <definedName name="_xlnm.Print_Area" localSheetId="8">'9. DM'!$A$1:$M$18</definedName>
    <definedName name="_xlnm.Print_Titles" localSheetId="0">'1. BuMiL '!$3:$5</definedName>
    <definedName name="_xlnm.Print_Titles" localSheetId="21">'10. Berkala SMA'!$3:$5</definedName>
    <definedName name="_xlnm.Print_Titles" localSheetId="9">'10. ODGJ'!$3:$5</definedName>
    <definedName name="_xlnm.Print_Titles" localSheetId="22">'11. Bumil Fe'!$3:$5</definedName>
    <definedName name="_xlnm.Print_Titles" localSheetId="23">'12. ASI Ekslusif'!$3:$5</definedName>
    <definedName name="_xlnm.Print_Titles" localSheetId="24">'13. Gibur'!$3:$5</definedName>
    <definedName name="_xlnm.Print_Titles" localSheetId="25">'14. Bumil KEK'!$3:$5</definedName>
    <definedName name="_xlnm.Print_Titles" localSheetId="26">'15. Desa UCI'!$3:$5</definedName>
    <definedName name="_xlnm.Print_Titles" localSheetId="27">'16. Baduta'!$3:$5</definedName>
    <definedName name="_xlnm.Print_Titles" localSheetId="28">'17. KLB'!$3:$5</definedName>
    <definedName name="_xlnm.Print_Titles" localSheetId="29">'18. ABJ'!$3:$5</definedName>
    <definedName name="_xlnm.Print_Titles" localSheetId="30">'19. Kusta'!$3:$5</definedName>
    <definedName name="_xlnm.Print_Titles" localSheetId="1">'2. BuLiN '!$3:$5</definedName>
    <definedName name="_xlnm.Print_Titles" localSheetId="31">'20. DBD'!$3:$5</definedName>
    <definedName name="_xlnm.Print_Titles" localSheetId="32">'21. Diare'!$3:$5</definedName>
    <definedName name="_xlnm.Print_Titles" localSheetId="33">'22. Posbindu'!$3:$5</definedName>
    <definedName name="_xlnm.Print_Titles" localSheetId="34">'23. Prolanis'!$3:$5</definedName>
    <definedName name="_xlnm.Print_Titles" localSheetId="35">'24. Home Care'!$3:$5</definedName>
    <definedName name="_xlnm.Print_Titles" localSheetId="36">'25. Akreditasi Pusk'!$3:$5</definedName>
    <definedName name="_xlnm.Print_Titles" localSheetId="37">'26. Obat'!$3:$5</definedName>
    <definedName name="_xlnm.Print_Titles" localSheetId="38">'27. Pangan'!$3:$5</definedName>
    <definedName name="_xlnm.Print_Titles" localSheetId="2">'3. BBL'!$3:$5</definedName>
    <definedName name="_xlnm.Print_Titles" localSheetId="14">'3. PHBS'!$3:$5</definedName>
    <definedName name="_xlnm.Print_Titles" localSheetId="3">'4. BALITA '!$3:$5</definedName>
    <definedName name="_xlnm.Print_Titles" localSheetId="15">'4. Klinik Sanitasi'!$3:$5</definedName>
    <definedName name="_xlnm.Print_Titles" localSheetId="16">'5. Kesorga'!$3:$5</definedName>
    <definedName name="_xlnm.Print_Titles" localSheetId="4">'5. Pelayanan usia dasar'!$3:$5</definedName>
    <definedName name="_xlnm.Print_Titles" localSheetId="17">'6. Kesker'!$3:$5</definedName>
    <definedName name="_xlnm.Print_Titles" localSheetId="5">'6. Usia Produktif'!$3:$5</definedName>
    <definedName name="_xlnm.Print_Titles" localSheetId="18">'7. Nifas'!$3:$5</definedName>
    <definedName name="_xlnm.Print_Titles" localSheetId="6">'7. USILA'!$3:$5</definedName>
    <definedName name="_xlnm.Print_Titles" localSheetId="19">'8. Berkala SD'!$3:$5</definedName>
    <definedName name="_xlnm.Print_Titles" localSheetId="7">'8. HT'!$3:$5</definedName>
    <definedName name="_xlnm.Print_Titles" localSheetId="20">'9. Berkala SMP'!$3:$5</definedName>
    <definedName name="_xlnm.Print_Titles" localSheetId="8">'9. DM'!$3:$5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8" i="43" l="1"/>
  <c r="D18" i="48" l="1"/>
  <c r="K14" i="43" l="1"/>
  <c r="K12" i="36" l="1"/>
  <c r="H8" i="43" l="1"/>
  <c r="G8" i="43"/>
  <c r="G9" i="43" l="1"/>
  <c r="E18" i="43" l="1"/>
  <c r="F18" i="43"/>
  <c r="K9" i="17" l="1"/>
  <c r="H7" i="38"/>
  <c r="G7" i="38"/>
  <c r="G6" i="23" l="1"/>
  <c r="C7" i="43" l="1"/>
  <c r="C8" i="43"/>
  <c r="C9" i="43"/>
  <c r="C10" i="43"/>
  <c r="C11" i="43"/>
  <c r="C12" i="43"/>
  <c r="C13" i="43"/>
  <c r="C14" i="43"/>
  <c r="C15" i="43"/>
  <c r="C16" i="43"/>
  <c r="C17" i="43"/>
  <c r="C6" i="43"/>
  <c r="C7" i="41"/>
  <c r="C8" i="41"/>
  <c r="C9" i="41"/>
  <c r="C10" i="41"/>
  <c r="C11" i="41"/>
  <c r="C12" i="41"/>
  <c r="C13" i="41"/>
  <c r="C14" i="41"/>
  <c r="C15" i="41"/>
  <c r="C16" i="41"/>
  <c r="C17" i="41"/>
  <c r="C6" i="41"/>
  <c r="C7" i="40"/>
  <c r="C8" i="40"/>
  <c r="C9" i="40"/>
  <c r="C10" i="40"/>
  <c r="C11" i="40"/>
  <c r="C12" i="40"/>
  <c r="C13" i="40"/>
  <c r="C14" i="40"/>
  <c r="C15" i="40"/>
  <c r="C16" i="40"/>
  <c r="C17" i="40"/>
  <c r="C6" i="40"/>
  <c r="J18" i="48"/>
  <c r="I18" i="48"/>
  <c r="F18" i="48"/>
  <c r="E18" i="48"/>
  <c r="K17" i="48"/>
  <c r="H17" i="48"/>
  <c r="G17" i="48"/>
  <c r="K16" i="48"/>
  <c r="H16" i="48"/>
  <c r="G16" i="48"/>
  <c r="K15" i="48"/>
  <c r="H15" i="48"/>
  <c r="G15" i="48"/>
  <c r="K14" i="48"/>
  <c r="H14" i="48"/>
  <c r="G14" i="48"/>
  <c r="K13" i="48"/>
  <c r="H13" i="48"/>
  <c r="G13" i="48"/>
  <c r="K12" i="48"/>
  <c r="H12" i="48"/>
  <c r="G12" i="48"/>
  <c r="K11" i="48"/>
  <c r="H11" i="48"/>
  <c r="G11" i="48"/>
  <c r="K10" i="48"/>
  <c r="H10" i="48"/>
  <c r="G10" i="48"/>
  <c r="K9" i="48"/>
  <c r="H9" i="48"/>
  <c r="G9" i="48"/>
  <c r="K8" i="48"/>
  <c r="H8" i="48"/>
  <c r="G8" i="48"/>
  <c r="K7" i="48"/>
  <c r="H7" i="48"/>
  <c r="G7" i="48"/>
  <c r="K6" i="48"/>
  <c r="H6" i="48"/>
  <c r="G6" i="48"/>
  <c r="D3" i="48"/>
  <c r="J18" i="47"/>
  <c r="I18" i="47"/>
  <c r="F18" i="47"/>
  <c r="E18" i="47"/>
  <c r="D18" i="47"/>
  <c r="K17" i="47"/>
  <c r="H17" i="47"/>
  <c r="G17" i="47"/>
  <c r="K16" i="47"/>
  <c r="H16" i="47"/>
  <c r="G16" i="47"/>
  <c r="K15" i="47"/>
  <c r="H15" i="47"/>
  <c r="G15" i="47"/>
  <c r="K14" i="47"/>
  <c r="H14" i="47"/>
  <c r="G14" i="47"/>
  <c r="K13" i="47"/>
  <c r="H13" i="47"/>
  <c r="G13" i="47"/>
  <c r="K12" i="47"/>
  <c r="H12" i="47"/>
  <c r="G12" i="47"/>
  <c r="K11" i="47"/>
  <c r="H11" i="47"/>
  <c r="G11" i="47"/>
  <c r="K10" i="47"/>
  <c r="H10" i="47"/>
  <c r="G10" i="47"/>
  <c r="K9" i="47"/>
  <c r="H9" i="47"/>
  <c r="G9" i="47"/>
  <c r="K8" i="47"/>
  <c r="H8" i="47"/>
  <c r="G8" i="47"/>
  <c r="K7" i="47"/>
  <c r="H7" i="47"/>
  <c r="G7" i="47"/>
  <c r="K6" i="47"/>
  <c r="H6" i="47"/>
  <c r="G6" i="47"/>
  <c r="D3" i="47"/>
  <c r="C7" i="29"/>
  <c r="C8" i="29"/>
  <c r="C9" i="29"/>
  <c r="C10" i="29"/>
  <c r="C11" i="29"/>
  <c r="C12" i="29"/>
  <c r="C13" i="29"/>
  <c r="C14" i="29"/>
  <c r="C15" i="29"/>
  <c r="C16" i="29"/>
  <c r="C17" i="29"/>
  <c r="C6" i="29"/>
  <c r="C7" i="28"/>
  <c r="C8" i="28"/>
  <c r="C9" i="28"/>
  <c r="C10" i="28"/>
  <c r="C11" i="28"/>
  <c r="C12" i="28"/>
  <c r="C13" i="28"/>
  <c r="C14" i="28"/>
  <c r="C15" i="28"/>
  <c r="C16" i="28"/>
  <c r="C17" i="28"/>
  <c r="C6" i="28"/>
  <c r="J18" i="46"/>
  <c r="I18" i="46"/>
  <c r="F18" i="46"/>
  <c r="E18" i="46"/>
  <c r="D18" i="46"/>
  <c r="K17" i="46"/>
  <c r="H17" i="46"/>
  <c r="G17" i="46"/>
  <c r="K16" i="46"/>
  <c r="H16" i="46"/>
  <c r="G16" i="46"/>
  <c r="K15" i="46"/>
  <c r="H15" i="46"/>
  <c r="G15" i="46"/>
  <c r="K14" i="46"/>
  <c r="H14" i="46"/>
  <c r="G14" i="46"/>
  <c r="K13" i="46"/>
  <c r="H13" i="46"/>
  <c r="G13" i="46"/>
  <c r="K12" i="46"/>
  <c r="H12" i="46"/>
  <c r="G12" i="46"/>
  <c r="K11" i="46"/>
  <c r="H11" i="46"/>
  <c r="G11" i="46"/>
  <c r="K10" i="46"/>
  <c r="H10" i="46"/>
  <c r="G10" i="46"/>
  <c r="K9" i="46"/>
  <c r="H9" i="46"/>
  <c r="G9" i="46"/>
  <c r="K8" i="46"/>
  <c r="H8" i="46"/>
  <c r="G8" i="46"/>
  <c r="K7" i="46"/>
  <c r="H7" i="46"/>
  <c r="G7" i="46"/>
  <c r="K6" i="46"/>
  <c r="H6" i="46"/>
  <c r="G6" i="46"/>
  <c r="J18" i="45"/>
  <c r="I18" i="45"/>
  <c r="F18" i="45"/>
  <c r="E18" i="45"/>
  <c r="D18" i="45"/>
  <c r="K17" i="45"/>
  <c r="H17" i="45"/>
  <c r="G17" i="45"/>
  <c r="K16" i="45"/>
  <c r="H16" i="45"/>
  <c r="G16" i="45"/>
  <c r="K15" i="45"/>
  <c r="H15" i="45"/>
  <c r="G15" i="45"/>
  <c r="K14" i="45"/>
  <c r="H14" i="45"/>
  <c r="G14" i="45"/>
  <c r="K13" i="45"/>
  <c r="H13" i="45"/>
  <c r="G13" i="45"/>
  <c r="K12" i="45"/>
  <c r="H12" i="45"/>
  <c r="G12" i="45"/>
  <c r="K11" i="45"/>
  <c r="H11" i="45"/>
  <c r="G11" i="45"/>
  <c r="K10" i="45"/>
  <c r="H10" i="45"/>
  <c r="G10" i="45"/>
  <c r="K9" i="45"/>
  <c r="H9" i="45"/>
  <c r="G9" i="45"/>
  <c r="K8" i="45"/>
  <c r="H8" i="45"/>
  <c r="G8" i="45"/>
  <c r="K7" i="45"/>
  <c r="H7" i="45"/>
  <c r="G7" i="45"/>
  <c r="K6" i="45"/>
  <c r="H6" i="45"/>
  <c r="G6" i="45"/>
  <c r="D3" i="45"/>
  <c r="C7" i="23"/>
  <c r="C8" i="23"/>
  <c r="C9" i="23"/>
  <c r="C10" i="23"/>
  <c r="C11" i="23"/>
  <c r="C12" i="23"/>
  <c r="C13" i="23"/>
  <c r="C14" i="23"/>
  <c r="C15" i="23"/>
  <c r="C16" i="23"/>
  <c r="C17" i="23"/>
  <c r="C6" i="23"/>
  <c r="C7" i="22"/>
  <c r="C8" i="22"/>
  <c r="C9" i="22"/>
  <c r="C10" i="22"/>
  <c r="C11" i="22"/>
  <c r="C12" i="22"/>
  <c r="C13" i="22"/>
  <c r="C14" i="22"/>
  <c r="C15" i="22"/>
  <c r="C16" i="22"/>
  <c r="C17" i="22"/>
  <c r="C6" i="22"/>
  <c r="C7" i="20"/>
  <c r="C8" i="20"/>
  <c r="C9" i="20"/>
  <c r="C10" i="20"/>
  <c r="C11" i="20"/>
  <c r="C12" i="20"/>
  <c r="C13" i="20"/>
  <c r="C14" i="20"/>
  <c r="C15" i="20"/>
  <c r="C16" i="20"/>
  <c r="C17" i="20"/>
  <c r="C6" i="20"/>
  <c r="C17" i="19"/>
  <c r="C8" i="19"/>
  <c r="C9" i="19"/>
  <c r="C10" i="19"/>
  <c r="C11" i="19"/>
  <c r="C12" i="19"/>
  <c r="C13" i="19"/>
  <c r="C14" i="19"/>
  <c r="C15" i="19"/>
  <c r="C16" i="19"/>
  <c r="C7" i="19"/>
  <c r="C6" i="19"/>
  <c r="C17" i="18"/>
  <c r="C16" i="18"/>
  <c r="C15" i="18"/>
  <c r="C14" i="18"/>
  <c r="C13" i="18"/>
  <c r="C12" i="18"/>
  <c r="C11" i="18"/>
  <c r="C10" i="18"/>
  <c r="C9" i="18"/>
  <c r="C8" i="18"/>
  <c r="C7" i="18"/>
  <c r="C6" i="18"/>
  <c r="A1" i="9"/>
  <c r="I5" i="9"/>
  <c r="D5" i="9"/>
  <c r="C3" i="9"/>
  <c r="A1" i="8"/>
  <c r="I5" i="8"/>
  <c r="D5" i="8"/>
  <c r="C3" i="8"/>
  <c r="A1" i="7"/>
  <c r="I5" i="7"/>
  <c r="D5" i="7"/>
  <c r="C3" i="7"/>
  <c r="H6" i="1"/>
  <c r="H18" i="47" l="1"/>
  <c r="K18" i="48"/>
  <c r="H18" i="46"/>
  <c r="K18" i="45"/>
  <c r="K18" i="46"/>
  <c r="G18" i="45"/>
  <c r="G18" i="46"/>
  <c r="K18" i="47"/>
  <c r="G18" i="47"/>
  <c r="G18" i="48"/>
  <c r="H18" i="48"/>
  <c r="H18" i="45"/>
  <c r="H6" i="33"/>
  <c r="K8" i="30"/>
  <c r="K9" i="30"/>
  <c r="K10" i="30"/>
  <c r="K11" i="30"/>
  <c r="K12" i="30"/>
  <c r="K13" i="30"/>
  <c r="K14" i="30"/>
  <c r="K15" i="30"/>
  <c r="K16" i="30"/>
  <c r="K17" i="30"/>
  <c r="K7" i="30"/>
  <c r="K15" i="29"/>
  <c r="K13" i="29"/>
  <c r="K12" i="29"/>
  <c r="K10" i="29"/>
  <c r="K9" i="29"/>
  <c r="K7" i="29"/>
  <c r="G8" i="29"/>
  <c r="H8" i="29"/>
  <c r="G9" i="29"/>
  <c r="H9" i="29"/>
  <c r="G10" i="29"/>
  <c r="H10" i="29"/>
  <c r="G11" i="29"/>
  <c r="H11" i="29"/>
  <c r="G12" i="29"/>
  <c r="H12" i="29"/>
  <c r="G13" i="29"/>
  <c r="H13" i="29"/>
  <c r="G14" i="29"/>
  <c r="H14" i="29"/>
  <c r="G15" i="29"/>
  <c r="H15" i="29"/>
  <c r="G16" i="29"/>
  <c r="H16" i="29"/>
  <c r="G17" i="29"/>
  <c r="H17" i="29"/>
  <c r="H7" i="29"/>
  <c r="G7" i="29"/>
  <c r="G6" i="29"/>
  <c r="G15" i="28"/>
  <c r="G14" i="28"/>
  <c r="G16" i="28"/>
  <c r="G17" i="28"/>
  <c r="H14" i="25"/>
  <c r="H15" i="25"/>
  <c r="H16" i="25"/>
  <c r="H17" i="25"/>
  <c r="G12" i="24"/>
  <c r="G13" i="24"/>
  <c r="G14" i="24"/>
  <c r="G15" i="24"/>
  <c r="G16" i="24"/>
  <c r="G17" i="24"/>
  <c r="G10" i="23"/>
  <c r="G11" i="22"/>
  <c r="G12" i="22"/>
  <c r="G13" i="22"/>
  <c r="G14" i="22"/>
  <c r="G15" i="22"/>
  <c r="G16" i="22"/>
  <c r="G17" i="22"/>
  <c r="H14" i="17"/>
  <c r="H6" i="14"/>
  <c r="G7" i="14"/>
  <c r="G8" i="14"/>
  <c r="G12" i="14"/>
  <c r="G13" i="14"/>
  <c r="G14" i="14"/>
  <c r="G15" i="14"/>
  <c r="G16" i="14"/>
  <c r="G17" i="14"/>
  <c r="G11" i="14"/>
  <c r="J18" i="9"/>
  <c r="J18" i="8"/>
  <c r="J18" i="1"/>
  <c r="D18" i="43" l="1"/>
  <c r="I18" i="1"/>
  <c r="E18" i="16"/>
  <c r="D19" i="34" l="1"/>
  <c r="E19" i="21"/>
  <c r="I19" i="42"/>
  <c r="D19" i="42"/>
  <c r="I19" i="36"/>
  <c r="D19" i="36"/>
  <c r="I19" i="35"/>
  <c r="D19" i="35"/>
  <c r="I19" i="34"/>
  <c r="I19" i="33"/>
  <c r="D19" i="33"/>
  <c r="I19" i="28"/>
  <c r="D19" i="28"/>
  <c r="I19" i="24"/>
  <c r="D19" i="24"/>
  <c r="I19" i="23"/>
  <c r="D19" i="23"/>
  <c r="I19" i="21"/>
  <c r="D19" i="21"/>
  <c r="I19" i="20"/>
  <c r="D19" i="20"/>
  <c r="I19" i="19"/>
  <c r="D19" i="19"/>
  <c r="I19" i="18"/>
  <c r="D19" i="18"/>
  <c r="D19" i="8"/>
  <c r="I19" i="8"/>
  <c r="D18" i="39" l="1"/>
  <c r="E18" i="17"/>
  <c r="G17" i="1"/>
  <c r="G15" i="1"/>
  <c r="F18" i="21" l="1"/>
  <c r="E18" i="29" l="1"/>
  <c r="F18" i="29"/>
  <c r="G17" i="12" l="1"/>
  <c r="G16" i="12"/>
  <c r="G15" i="12"/>
  <c r="G14" i="12"/>
  <c r="G13" i="12"/>
  <c r="G12" i="12"/>
  <c r="G11" i="12"/>
  <c r="G10" i="12"/>
  <c r="H15" i="22" l="1"/>
  <c r="E18" i="22"/>
  <c r="D18" i="22"/>
  <c r="D18" i="16"/>
  <c r="N11" i="14" l="1"/>
  <c r="O11" i="14" s="1"/>
  <c r="N11" i="12"/>
  <c r="O11" i="12" s="1"/>
  <c r="N11" i="10"/>
  <c r="O11" i="10" s="1"/>
  <c r="P12" i="8" l="1"/>
  <c r="Q12" i="8" s="1"/>
  <c r="P10" i="7"/>
  <c r="Q10" i="7" s="1"/>
  <c r="H7" i="21" l="1"/>
  <c r="F18" i="40" l="1"/>
  <c r="D18" i="34" l="1"/>
  <c r="G11" i="24"/>
  <c r="G10" i="24" l="1"/>
  <c r="G10" i="22"/>
  <c r="G7" i="24"/>
  <c r="G9" i="24"/>
  <c r="G10" i="14"/>
  <c r="G9" i="14"/>
  <c r="G11" i="21" l="1"/>
  <c r="G6" i="20" l="1"/>
  <c r="H10" i="12"/>
  <c r="H9" i="12"/>
  <c r="G9" i="12"/>
  <c r="G7" i="22" l="1"/>
  <c r="G8" i="22"/>
  <c r="G9" i="22"/>
  <c r="K8" i="24" l="1"/>
  <c r="G8" i="33" l="1"/>
  <c r="G9" i="33"/>
  <c r="G10" i="33"/>
  <c r="G11" i="33"/>
  <c r="G12" i="33"/>
  <c r="G13" i="33"/>
  <c r="G14" i="33"/>
  <c r="G15" i="33"/>
  <c r="G16" i="33"/>
  <c r="G17" i="33"/>
  <c r="G7" i="33"/>
  <c r="H8" i="12" l="1"/>
  <c r="H7" i="12"/>
  <c r="G8" i="12"/>
  <c r="G7" i="12"/>
  <c r="G6" i="12"/>
  <c r="G8" i="38"/>
  <c r="G9" i="38"/>
  <c r="G10" i="38"/>
  <c r="G11" i="38"/>
  <c r="G12" i="38"/>
  <c r="G13" i="38"/>
  <c r="G14" i="38"/>
  <c r="G15" i="38"/>
  <c r="G16" i="38"/>
  <c r="G17" i="38"/>
  <c r="K8" i="28"/>
  <c r="G8" i="28"/>
  <c r="G9" i="28"/>
  <c r="G10" i="28"/>
  <c r="G11" i="28"/>
  <c r="G12" i="28"/>
  <c r="G13" i="28"/>
  <c r="G7" i="28"/>
  <c r="G8" i="17" l="1"/>
  <c r="G9" i="17"/>
  <c r="G10" i="17"/>
  <c r="G11" i="17"/>
  <c r="G12" i="17"/>
  <c r="G13" i="17"/>
  <c r="G14" i="17"/>
  <c r="G15" i="17"/>
  <c r="G16" i="17"/>
  <c r="G17" i="17"/>
  <c r="G7" i="17"/>
  <c r="G9" i="16"/>
  <c r="G10" i="16"/>
  <c r="G11" i="16"/>
  <c r="G12" i="16"/>
  <c r="G13" i="16"/>
  <c r="G14" i="16"/>
  <c r="G15" i="16"/>
  <c r="G16" i="16"/>
  <c r="G17" i="16"/>
  <c r="G7" i="16"/>
  <c r="G8" i="16"/>
  <c r="G8" i="15"/>
  <c r="G9" i="15"/>
  <c r="G10" i="15"/>
  <c r="G11" i="15"/>
  <c r="G12" i="15"/>
  <c r="G13" i="15"/>
  <c r="G14" i="15"/>
  <c r="G15" i="15"/>
  <c r="G16" i="15"/>
  <c r="G17" i="15"/>
  <c r="G7" i="15"/>
  <c r="G8" i="13"/>
  <c r="G9" i="13"/>
  <c r="G10" i="13"/>
  <c r="G11" i="13"/>
  <c r="G12" i="13"/>
  <c r="G13" i="13"/>
  <c r="G14" i="13"/>
  <c r="G15" i="13"/>
  <c r="G16" i="13"/>
  <c r="G17" i="13"/>
  <c r="G7" i="13"/>
  <c r="G7" i="11"/>
  <c r="G8" i="11"/>
  <c r="G9" i="11"/>
  <c r="G10" i="11"/>
  <c r="G11" i="11"/>
  <c r="G12" i="11"/>
  <c r="G13" i="11"/>
  <c r="G14" i="11"/>
  <c r="G15" i="11"/>
  <c r="G16" i="11"/>
  <c r="G17" i="11"/>
  <c r="G8" i="9"/>
  <c r="G9" i="9"/>
  <c r="G10" i="9"/>
  <c r="G11" i="9"/>
  <c r="G12" i="9"/>
  <c r="G13" i="9"/>
  <c r="G14" i="9"/>
  <c r="G15" i="9"/>
  <c r="G16" i="9"/>
  <c r="G17" i="9"/>
  <c r="G7" i="9"/>
  <c r="G8" i="8"/>
  <c r="G9" i="8"/>
  <c r="G10" i="8"/>
  <c r="G11" i="8"/>
  <c r="G12" i="8"/>
  <c r="G13" i="8"/>
  <c r="G14" i="8"/>
  <c r="G15" i="8"/>
  <c r="G16" i="8"/>
  <c r="G17" i="8"/>
  <c r="G7" i="8"/>
  <c r="G13" i="1"/>
  <c r="G9" i="1"/>
  <c r="G10" i="1"/>
  <c r="G11" i="1"/>
  <c r="G12" i="1"/>
  <c r="G14" i="1"/>
  <c r="G16" i="1"/>
  <c r="G8" i="1"/>
  <c r="G9" i="7"/>
  <c r="G10" i="7"/>
  <c r="G11" i="7"/>
  <c r="G12" i="7"/>
  <c r="G13" i="7"/>
  <c r="G14" i="7"/>
  <c r="G15" i="7"/>
  <c r="G16" i="7"/>
  <c r="G17" i="7"/>
  <c r="G8" i="7"/>
  <c r="G7" i="7"/>
  <c r="K8" i="29" l="1"/>
  <c r="K11" i="29"/>
  <c r="K14" i="29"/>
  <c r="K16" i="29"/>
  <c r="K17" i="29"/>
  <c r="J18" i="28"/>
  <c r="K7" i="28"/>
  <c r="G7" i="18"/>
  <c r="J18" i="44" l="1"/>
  <c r="I18" i="44"/>
  <c r="F18" i="44"/>
  <c r="E18" i="44"/>
  <c r="D18" i="44"/>
  <c r="K17" i="44"/>
  <c r="H17" i="44"/>
  <c r="G17" i="44"/>
  <c r="K16" i="44"/>
  <c r="H16" i="44"/>
  <c r="G16" i="44"/>
  <c r="K15" i="44"/>
  <c r="H15" i="44"/>
  <c r="G15" i="44"/>
  <c r="K14" i="44"/>
  <c r="H14" i="44"/>
  <c r="G14" i="44"/>
  <c r="K13" i="44"/>
  <c r="H13" i="44"/>
  <c r="G13" i="44"/>
  <c r="K12" i="44"/>
  <c r="H12" i="44"/>
  <c r="G12" i="44"/>
  <c r="K11" i="44"/>
  <c r="H11" i="44"/>
  <c r="G11" i="44"/>
  <c r="K10" i="44"/>
  <c r="H10" i="44"/>
  <c r="G10" i="44"/>
  <c r="K9" i="44"/>
  <c r="H9" i="44"/>
  <c r="G9" i="44"/>
  <c r="K8" i="44"/>
  <c r="H8" i="44"/>
  <c r="G8" i="44"/>
  <c r="K7" i="44"/>
  <c r="H7" i="44"/>
  <c r="G7" i="44"/>
  <c r="K6" i="44"/>
  <c r="H6" i="44"/>
  <c r="G6" i="44"/>
  <c r="D3" i="44"/>
  <c r="J18" i="43"/>
  <c r="H18" i="43"/>
  <c r="G18" i="43"/>
  <c r="K17" i="43"/>
  <c r="H17" i="43"/>
  <c r="G17" i="43"/>
  <c r="K16" i="43"/>
  <c r="H16" i="43"/>
  <c r="G16" i="43"/>
  <c r="K15" i="43"/>
  <c r="H15" i="43"/>
  <c r="G15" i="43"/>
  <c r="H14" i="43"/>
  <c r="G14" i="43"/>
  <c r="K13" i="43"/>
  <c r="H13" i="43"/>
  <c r="G13" i="43"/>
  <c r="K12" i="43"/>
  <c r="H12" i="43"/>
  <c r="G12" i="43"/>
  <c r="K11" i="43"/>
  <c r="H11" i="43"/>
  <c r="G11" i="43"/>
  <c r="K10" i="43"/>
  <c r="H10" i="43"/>
  <c r="G10" i="43"/>
  <c r="K9" i="43"/>
  <c r="H9" i="43"/>
  <c r="K8" i="43"/>
  <c r="K7" i="43"/>
  <c r="H7" i="43"/>
  <c r="G7" i="43"/>
  <c r="K6" i="43"/>
  <c r="H6" i="43"/>
  <c r="G6" i="43"/>
  <c r="D3" i="43"/>
  <c r="J18" i="42"/>
  <c r="I18" i="42"/>
  <c r="K18" i="42" s="1"/>
  <c r="F18" i="42"/>
  <c r="E18" i="42"/>
  <c r="D18" i="42"/>
  <c r="K17" i="42"/>
  <c r="H17" i="42"/>
  <c r="G17" i="42"/>
  <c r="K16" i="42"/>
  <c r="H16" i="42"/>
  <c r="G16" i="42"/>
  <c r="K15" i="42"/>
  <c r="H15" i="42"/>
  <c r="G15" i="42"/>
  <c r="K14" i="42"/>
  <c r="H14" i="42"/>
  <c r="G14" i="42"/>
  <c r="K13" i="42"/>
  <c r="H13" i="42"/>
  <c r="G13" i="42"/>
  <c r="K12" i="42"/>
  <c r="H12" i="42"/>
  <c r="G12" i="42"/>
  <c r="K11" i="42"/>
  <c r="H11" i="42"/>
  <c r="G11" i="42"/>
  <c r="K10" i="42"/>
  <c r="H10" i="42"/>
  <c r="G10" i="42"/>
  <c r="K9" i="42"/>
  <c r="H9" i="42"/>
  <c r="G9" i="42"/>
  <c r="K8" i="42"/>
  <c r="H8" i="42"/>
  <c r="G8" i="42"/>
  <c r="K7" i="42"/>
  <c r="H7" i="42"/>
  <c r="G7" i="42"/>
  <c r="K6" i="42"/>
  <c r="H6" i="42"/>
  <c r="G6" i="42"/>
  <c r="D3" i="42"/>
  <c r="J18" i="41"/>
  <c r="I18" i="41"/>
  <c r="F18" i="41"/>
  <c r="E18" i="41"/>
  <c r="D18" i="41"/>
  <c r="K17" i="41"/>
  <c r="H17" i="41"/>
  <c r="G17" i="41"/>
  <c r="K16" i="41"/>
  <c r="H16" i="41"/>
  <c r="G16" i="41"/>
  <c r="K15" i="41"/>
  <c r="H15" i="41"/>
  <c r="G15" i="41"/>
  <c r="K14" i="41"/>
  <c r="H14" i="41"/>
  <c r="G14" i="41"/>
  <c r="K13" i="41"/>
  <c r="H13" i="41"/>
  <c r="G13" i="41"/>
  <c r="K12" i="41"/>
  <c r="H12" i="41"/>
  <c r="G12" i="41"/>
  <c r="K11" i="41"/>
  <c r="H11" i="41"/>
  <c r="G11" i="41"/>
  <c r="K10" i="41"/>
  <c r="H10" i="41"/>
  <c r="G10" i="41"/>
  <c r="K9" i="41"/>
  <c r="H9" i="41"/>
  <c r="G9" i="41"/>
  <c r="K8" i="41"/>
  <c r="H8" i="41"/>
  <c r="G8" i="41"/>
  <c r="K7" i="41"/>
  <c r="H7" i="41"/>
  <c r="G7" i="41"/>
  <c r="K6" i="41"/>
  <c r="H6" i="41"/>
  <c r="G6" i="41"/>
  <c r="D3" i="41"/>
  <c r="J18" i="40"/>
  <c r="I18" i="40"/>
  <c r="E18" i="40"/>
  <c r="D18" i="40"/>
  <c r="K17" i="40"/>
  <c r="H17" i="40"/>
  <c r="G17" i="40"/>
  <c r="K16" i="40"/>
  <c r="H16" i="40"/>
  <c r="G16" i="40"/>
  <c r="K15" i="40"/>
  <c r="H15" i="40"/>
  <c r="G15" i="40"/>
  <c r="K14" i="40"/>
  <c r="H14" i="40"/>
  <c r="G14" i="40"/>
  <c r="K13" i="40"/>
  <c r="H13" i="40"/>
  <c r="G13" i="40"/>
  <c r="K12" i="40"/>
  <c r="H12" i="40"/>
  <c r="G12" i="40"/>
  <c r="K11" i="40"/>
  <c r="H11" i="40"/>
  <c r="G11" i="40"/>
  <c r="K10" i="40"/>
  <c r="H10" i="40"/>
  <c r="G10" i="40"/>
  <c r="K9" i="40"/>
  <c r="H9" i="40"/>
  <c r="G9" i="40"/>
  <c r="K8" i="40"/>
  <c r="H8" i="40"/>
  <c r="G8" i="40"/>
  <c r="K7" i="40"/>
  <c r="H7" i="40"/>
  <c r="G7" i="40"/>
  <c r="K6" i="40"/>
  <c r="H6" i="40"/>
  <c r="G6" i="40"/>
  <c r="D3" i="40"/>
  <c r="J18" i="39"/>
  <c r="I18" i="39"/>
  <c r="K18" i="39" s="1"/>
  <c r="F18" i="39"/>
  <c r="H18" i="39" s="1"/>
  <c r="E18" i="39"/>
  <c r="K17" i="39"/>
  <c r="H17" i="39"/>
  <c r="G17" i="39"/>
  <c r="K16" i="39"/>
  <c r="H16" i="39"/>
  <c r="G16" i="39"/>
  <c r="K15" i="39"/>
  <c r="H15" i="39"/>
  <c r="G15" i="39"/>
  <c r="K14" i="39"/>
  <c r="H14" i="39"/>
  <c r="G14" i="39"/>
  <c r="K13" i="39"/>
  <c r="H13" i="39"/>
  <c r="G13" i="39"/>
  <c r="K12" i="39"/>
  <c r="H12" i="39"/>
  <c r="G12" i="39"/>
  <c r="K11" i="39"/>
  <c r="H11" i="39"/>
  <c r="G11" i="39"/>
  <c r="K10" i="39"/>
  <c r="H10" i="39"/>
  <c r="G10" i="39"/>
  <c r="K9" i="39"/>
  <c r="H9" i="39"/>
  <c r="G9" i="39"/>
  <c r="K8" i="39"/>
  <c r="H8" i="39"/>
  <c r="G8" i="39"/>
  <c r="K7" i="39"/>
  <c r="H7" i="39"/>
  <c r="G7" i="39"/>
  <c r="K6" i="39"/>
  <c r="H6" i="39"/>
  <c r="G6" i="39"/>
  <c r="D3" i="39"/>
  <c r="J18" i="38"/>
  <c r="I18" i="38"/>
  <c r="F18" i="38"/>
  <c r="E18" i="38"/>
  <c r="D18" i="38"/>
  <c r="K17" i="38"/>
  <c r="H17" i="38"/>
  <c r="K16" i="38"/>
  <c r="H16" i="38"/>
  <c r="K15" i="38"/>
  <c r="H15" i="38"/>
  <c r="K14" i="38"/>
  <c r="H14" i="38"/>
  <c r="K13" i="38"/>
  <c r="H13" i="38"/>
  <c r="K12" i="38"/>
  <c r="H12" i="38"/>
  <c r="K11" i="38"/>
  <c r="H11" i="38"/>
  <c r="K10" i="38"/>
  <c r="H10" i="38"/>
  <c r="K9" i="38"/>
  <c r="H9" i="38"/>
  <c r="K8" i="38"/>
  <c r="H8" i="38"/>
  <c r="K7" i="38"/>
  <c r="K6" i="38"/>
  <c r="H6" i="38"/>
  <c r="G6" i="38"/>
  <c r="D3" i="38"/>
  <c r="J18" i="37"/>
  <c r="I18" i="37"/>
  <c r="F18" i="37"/>
  <c r="E18" i="37"/>
  <c r="D18" i="37"/>
  <c r="K17" i="37"/>
  <c r="H17" i="37"/>
  <c r="G17" i="37"/>
  <c r="K16" i="37"/>
  <c r="H16" i="37"/>
  <c r="G16" i="37"/>
  <c r="K15" i="37"/>
  <c r="H15" i="37"/>
  <c r="G15" i="37"/>
  <c r="K14" i="37"/>
  <c r="H14" i="37"/>
  <c r="G14" i="37"/>
  <c r="K13" i="37"/>
  <c r="H13" i="37"/>
  <c r="G13" i="37"/>
  <c r="K12" i="37"/>
  <c r="H12" i="37"/>
  <c r="G12" i="37"/>
  <c r="K11" i="37"/>
  <c r="H11" i="37"/>
  <c r="G11" i="37"/>
  <c r="K10" i="37"/>
  <c r="H10" i="37"/>
  <c r="G10" i="37"/>
  <c r="K9" i="37"/>
  <c r="H9" i="37"/>
  <c r="G9" i="37"/>
  <c r="K8" i="37"/>
  <c r="H8" i="37"/>
  <c r="G8" i="37"/>
  <c r="K7" i="37"/>
  <c r="H7" i="37"/>
  <c r="G7" i="37"/>
  <c r="K6" i="37"/>
  <c r="H6" i="37"/>
  <c r="G6" i="37"/>
  <c r="D3" i="37"/>
  <c r="J18" i="36"/>
  <c r="I18" i="36"/>
  <c r="F18" i="36"/>
  <c r="E18" i="36"/>
  <c r="D18" i="36"/>
  <c r="K17" i="36"/>
  <c r="H17" i="36"/>
  <c r="G17" i="36"/>
  <c r="K16" i="36"/>
  <c r="H16" i="36"/>
  <c r="G16" i="36"/>
  <c r="K15" i="36"/>
  <c r="H15" i="36"/>
  <c r="G15" i="36"/>
  <c r="K14" i="36"/>
  <c r="H14" i="36"/>
  <c r="G14" i="36"/>
  <c r="K13" i="36"/>
  <c r="H13" i="36"/>
  <c r="G13" i="36"/>
  <c r="H12" i="36"/>
  <c r="G12" i="36"/>
  <c r="K11" i="36"/>
  <c r="H11" i="36"/>
  <c r="G11" i="36"/>
  <c r="K10" i="36"/>
  <c r="H10" i="36"/>
  <c r="G10" i="36"/>
  <c r="K9" i="36"/>
  <c r="H9" i="36"/>
  <c r="G9" i="36"/>
  <c r="K8" i="36"/>
  <c r="H8" i="36"/>
  <c r="G8" i="36"/>
  <c r="K7" i="36"/>
  <c r="H7" i="36"/>
  <c r="G7" i="36"/>
  <c r="K6" i="36"/>
  <c r="G6" i="36"/>
  <c r="D3" i="36"/>
  <c r="J18" i="35"/>
  <c r="I18" i="35"/>
  <c r="F18" i="35"/>
  <c r="E18" i="35"/>
  <c r="D18" i="35"/>
  <c r="K17" i="35"/>
  <c r="H17" i="35"/>
  <c r="G17" i="35"/>
  <c r="K16" i="35"/>
  <c r="H16" i="35"/>
  <c r="G16" i="35"/>
  <c r="K15" i="35"/>
  <c r="H15" i="35"/>
  <c r="G15" i="35"/>
  <c r="K14" i="35"/>
  <c r="H14" i="35"/>
  <c r="G14" i="35"/>
  <c r="K13" i="35"/>
  <c r="H13" i="35"/>
  <c r="G13" i="35"/>
  <c r="K12" i="35"/>
  <c r="H12" i="35"/>
  <c r="G12" i="35"/>
  <c r="K11" i="35"/>
  <c r="H11" i="35"/>
  <c r="G11" i="35"/>
  <c r="K10" i="35"/>
  <c r="H10" i="35"/>
  <c r="G10" i="35"/>
  <c r="K9" i="35"/>
  <c r="H9" i="35"/>
  <c r="G9" i="35"/>
  <c r="K8" i="35"/>
  <c r="H8" i="35"/>
  <c r="G8" i="35"/>
  <c r="K7" i="35"/>
  <c r="H7" i="35"/>
  <c r="G7" i="35"/>
  <c r="K6" i="35"/>
  <c r="H6" i="35"/>
  <c r="G6" i="35"/>
  <c r="D3" i="35"/>
  <c r="J18" i="34"/>
  <c r="I18" i="34"/>
  <c r="F18" i="34"/>
  <c r="H18" i="34" s="1"/>
  <c r="E18" i="34"/>
  <c r="G18" i="34" s="1"/>
  <c r="K17" i="34"/>
  <c r="H17" i="34"/>
  <c r="G17" i="34"/>
  <c r="K16" i="34"/>
  <c r="H16" i="34"/>
  <c r="G16" i="34"/>
  <c r="K15" i="34"/>
  <c r="H15" i="34"/>
  <c r="G15" i="34"/>
  <c r="K14" i="34"/>
  <c r="H14" i="34"/>
  <c r="G14" i="34"/>
  <c r="K13" i="34"/>
  <c r="H13" i="34"/>
  <c r="G13" i="34"/>
  <c r="K12" i="34"/>
  <c r="H12" i="34"/>
  <c r="G12" i="34"/>
  <c r="K11" i="34"/>
  <c r="H11" i="34"/>
  <c r="G11" i="34"/>
  <c r="K10" i="34"/>
  <c r="H10" i="34"/>
  <c r="G10" i="34"/>
  <c r="K9" i="34"/>
  <c r="H9" i="34"/>
  <c r="G9" i="34"/>
  <c r="K8" i="34"/>
  <c r="H8" i="34"/>
  <c r="G8" i="34"/>
  <c r="K7" i="34"/>
  <c r="H7" i="34"/>
  <c r="G7" i="34"/>
  <c r="K6" i="34"/>
  <c r="H6" i="34"/>
  <c r="G6" i="34"/>
  <c r="D3" i="34"/>
  <c r="J18" i="33"/>
  <c r="I18" i="33"/>
  <c r="F18" i="33"/>
  <c r="E18" i="33"/>
  <c r="D18" i="33"/>
  <c r="K17" i="33"/>
  <c r="H17" i="33"/>
  <c r="K16" i="33"/>
  <c r="H16" i="33"/>
  <c r="K15" i="33"/>
  <c r="H15" i="33"/>
  <c r="K14" i="33"/>
  <c r="H14" i="33"/>
  <c r="K13" i="33"/>
  <c r="H13" i="33"/>
  <c r="K12" i="33"/>
  <c r="H12" i="33"/>
  <c r="K11" i="33"/>
  <c r="H11" i="33"/>
  <c r="K10" i="33"/>
  <c r="H10" i="33"/>
  <c r="K9" i="33"/>
  <c r="H9" i="33"/>
  <c r="K8" i="33"/>
  <c r="H8" i="33"/>
  <c r="K7" i="33"/>
  <c r="H7" i="33"/>
  <c r="K6" i="33"/>
  <c r="G6" i="33"/>
  <c r="D3" i="33"/>
  <c r="J18" i="30"/>
  <c r="I18" i="30"/>
  <c r="F18" i="30"/>
  <c r="E18" i="30"/>
  <c r="D18" i="30"/>
  <c r="H17" i="30"/>
  <c r="G17" i="30"/>
  <c r="H16" i="30"/>
  <c r="G16" i="30"/>
  <c r="H15" i="30"/>
  <c r="G15" i="30"/>
  <c r="H14" i="30"/>
  <c r="G14" i="30"/>
  <c r="H13" i="30"/>
  <c r="G13" i="30"/>
  <c r="H12" i="30"/>
  <c r="G12" i="30"/>
  <c r="H11" i="30"/>
  <c r="G11" i="30"/>
  <c r="H10" i="30"/>
  <c r="G10" i="30"/>
  <c r="H9" i="30"/>
  <c r="G9" i="30"/>
  <c r="H8" i="30"/>
  <c r="G8" i="30"/>
  <c r="H7" i="30"/>
  <c r="G7" i="30"/>
  <c r="K6" i="30"/>
  <c r="H6" i="30"/>
  <c r="G6" i="30"/>
  <c r="D3" i="30"/>
  <c r="J18" i="29"/>
  <c r="I18" i="29"/>
  <c r="D18" i="29"/>
  <c r="K6" i="29"/>
  <c r="H6" i="29"/>
  <c r="D3" i="29"/>
  <c r="I18" i="28"/>
  <c r="K18" i="28" s="1"/>
  <c r="F18" i="28"/>
  <c r="E18" i="28"/>
  <c r="D18" i="28"/>
  <c r="K17" i="28"/>
  <c r="H17" i="28"/>
  <c r="K16" i="28"/>
  <c r="H16" i="28"/>
  <c r="K15" i="28"/>
  <c r="H15" i="28"/>
  <c r="K14" i="28"/>
  <c r="H14" i="28"/>
  <c r="K13" i="28"/>
  <c r="H13" i="28"/>
  <c r="K12" i="28"/>
  <c r="H12" i="28"/>
  <c r="K11" i="28"/>
  <c r="H11" i="28"/>
  <c r="K10" i="28"/>
  <c r="H10" i="28"/>
  <c r="K9" i="28"/>
  <c r="H9" i="28"/>
  <c r="H8" i="28"/>
  <c r="H7" i="28"/>
  <c r="K6" i="28"/>
  <c r="H6" i="28"/>
  <c r="G6" i="28"/>
  <c r="D3" i="28"/>
  <c r="J18" i="25"/>
  <c r="I18" i="25"/>
  <c r="F18" i="25"/>
  <c r="E18" i="25"/>
  <c r="D18" i="25"/>
  <c r="K17" i="25"/>
  <c r="G17" i="25"/>
  <c r="K16" i="25"/>
  <c r="G16" i="25"/>
  <c r="K15" i="25"/>
  <c r="G15" i="25"/>
  <c r="K14" i="25"/>
  <c r="G14" i="25"/>
  <c r="K13" i="25"/>
  <c r="H13" i="25"/>
  <c r="G13" i="25"/>
  <c r="K12" i="25"/>
  <c r="H12" i="25"/>
  <c r="G12" i="25"/>
  <c r="K11" i="25"/>
  <c r="H11" i="25"/>
  <c r="G11" i="25"/>
  <c r="K10" i="25"/>
  <c r="H10" i="25"/>
  <c r="G10" i="25"/>
  <c r="K9" i="25"/>
  <c r="H9" i="25"/>
  <c r="G9" i="25"/>
  <c r="K8" i="25"/>
  <c r="H8" i="25"/>
  <c r="G8" i="25"/>
  <c r="K7" i="25"/>
  <c r="H7" i="25"/>
  <c r="G7" i="25"/>
  <c r="K6" i="25"/>
  <c r="H6" i="25"/>
  <c r="G6" i="25"/>
  <c r="D3" i="25"/>
  <c r="J18" i="24"/>
  <c r="I18" i="24"/>
  <c r="F18" i="24"/>
  <c r="E18" i="24"/>
  <c r="D18" i="24"/>
  <c r="K17" i="24"/>
  <c r="H17" i="24"/>
  <c r="K16" i="24"/>
  <c r="H16" i="24"/>
  <c r="K15" i="24"/>
  <c r="H15" i="24"/>
  <c r="K14" i="24"/>
  <c r="H14" i="24"/>
  <c r="K13" i="24"/>
  <c r="H13" i="24"/>
  <c r="K12" i="24"/>
  <c r="H12" i="24"/>
  <c r="K11" i="24"/>
  <c r="H11" i="24"/>
  <c r="K10" i="24"/>
  <c r="H10" i="24"/>
  <c r="K9" i="24"/>
  <c r="H9" i="24"/>
  <c r="H8" i="24"/>
  <c r="G8" i="24"/>
  <c r="K7" i="24"/>
  <c r="H7" i="24"/>
  <c r="K6" i="24"/>
  <c r="H6" i="24"/>
  <c r="G6" i="24"/>
  <c r="D3" i="24"/>
  <c r="J18" i="23"/>
  <c r="I18" i="23"/>
  <c r="F18" i="23"/>
  <c r="E18" i="23"/>
  <c r="D18" i="23"/>
  <c r="G18" i="23" s="1"/>
  <c r="K17" i="23"/>
  <c r="H17" i="23"/>
  <c r="G17" i="23"/>
  <c r="K16" i="23"/>
  <c r="H16" i="23"/>
  <c r="G16" i="23"/>
  <c r="K15" i="23"/>
  <c r="H15" i="23"/>
  <c r="G15" i="23"/>
  <c r="K14" i="23"/>
  <c r="H14" i="23"/>
  <c r="G14" i="23"/>
  <c r="K13" i="23"/>
  <c r="H13" i="23"/>
  <c r="G13" i="23"/>
  <c r="K12" i="23"/>
  <c r="H12" i="23"/>
  <c r="G12" i="23"/>
  <c r="K11" i="23"/>
  <c r="H11" i="23"/>
  <c r="G11" i="23"/>
  <c r="K10" i="23"/>
  <c r="H10" i="23"/>
  <c r="K9" i="23"/>
  <c r="H9" i="23"/>
  <c r="G9" i="23"/>
  <c r="K8" i="23"/>
  <c r="H8" i="23"/>
  <c r="G8" i="23"/>
  <c r="K7" i="23"/>
  <c r="H7" i="23"/>
  <c r="G7" i="23"/>
  <c r="K6" i="23"/>
  <c r="H6" i="23"/>
  <c r="D3" i="23"/>
  <c r="J18" i="22"/>
  <c r="I18" i="22"/>
  <c r="F18" i="22"/>
  <c r="H18" i="22" s="1"/>
  <c r="K17" i="22"/>
  <c r="H17" i="22"/>
  <c r="K16" i="22"/>
  <c r="H16" i="22"/>
  <c r="K15" i="22"/>
  <c r="K14" i="22"/>
  <c r="H14" i="22"/>
  <c r="K13" i="22"/>
  <c r="H13" i="22"/>
  <c r="K12" i="22"/>
  <c r="H12" i="22"/>
  <c r="K11" i="22"/>
  <c r="H11" i="22"/>
  <c r="K10" i="22"/>
  <c r="H10" i="22"/>
  <c r="K9" i="22"/>
  <c r="H9" i="22"/>
  <c r="K8" i="22"/>
  <c r="H8" i="22"/>
  <c r="K7" i="22"/>
  <c r="H7" i="22"/>
  <c r="K6" i="22"/>
  <c r="H6" i="22"/>
  <c r="G6" i="22"/>
  <c r="D3" i="22"/>
  <c r="J18" i="21"/>
  <c r="I18" i="21"/>
  <c r="E18" i="21"/>
  <c r="D18" i="21"/>
  <c r="K17" i="21"/>
  <c r="H17" i="21"/>
  <c r="G17" i="21"/>
  <c r="K16" i="21"/>
  <c r="H16" i="21"/>
  <c r="G16" i="21"/>
  <c r="K15" i="21"/>
  <c r="H15" i="21"/>
  <c r="G15" i="21"/>
  <c r="K14" i="21"/>
  <c r="H14" i="21"/>
  <c r="G14" i="21"/>
  <c r="K13" i="21"/>
  <c r="H13" i="21"/>
  <c r="G13" i="21"/>
  <c r="K12" i="21"/>
  <c r="H12" i="21"/>
  <c r="G12" i="21"/>
  <c r="K11" i="21"/>
  <c r="H11" i="21"/>
  <c r="K10" i="21"/>
  <c r="H10" i="21"/>
  <c r="G10" i="21"/>
  <c r="K9" i="21"/>
  <c r="H9" i="21"/>
  <c r="G9" i="21"/>
  <c r="K8" i="21"/>
  <c r="H8" i="21"/>
  <c r="G8" i="21"/>
  <c r="K7" i="21"/>
  <c r="G7" i="21"/>
  <c r="K6" i="21"/>
  <c r="H6" i="21"/>
  <c r="G6" i="21"/>
  <c r="D3" i="21"/>
  <c r="J18" i="20"/>
  <c r="I18" i="20"/>
  <c r="F18" i="20"/>
  <c r="E18" i="20"/>
  <c r="D18" i="20"/>
  <c r="K17" i="20"/>
  <c r="H17" i="20"/>
  <c r="G17" i="20"/>
  <c r="K16" i="20"/>
  <c r="H16" i="20"/>
  <c r="G16" i="20"/>
  <c r="K15" i="20"/>
  <c r="H15" i="20"/>
  <c r="G15" i="20"/>
  <c r="K14" i="20"/>
  <c r="H14" i="20"/>
  <c r="G14" i="20"/>
  <c r="K13" i="20"/>
  <c r="H13" i="20"/>
  <c r="G13" i="20"/>
  <c r="K12" i="20"/>
  <c r="H12" i="20"/>
  <c r="G12" i="20"/>
  <c r="K11" i="20"/>
  <c r="H11" i="20"/>
  <c r="G11" i="20"/>
  <c r="K10" i="20"/>
  <c r="H10" i="20"/>
  <c r="G10" i="20"/>
  <c r="K9" i="20"/>
  <c r="H9" i="20"/>
  <c r="G9" i="20"/>
  <c r="K8" i="20"/>
  <c r="H8" i="20"/>
  <c r="G8" i="20"/>
  <c r="K7" i="20"/>
  <c r="H7" i="20"/>
  <c r="G7" i="20"/>
  <c r="K6" i="20"/>
  <c r="D3" i="20"/>
  <c r="J18" i="19"/>
  <c r="I18" i="19"/>
  <c r="F18" i="19"/>
  <c r="E18" i="19"/>
  <c r="D18" i="19"/>
  <c r="H18" i="19" s="1"/>
  <c r="K17" i="19"/>
  <c r="H17" i="19"/>
  <c r="G17" i="19"/>
  <c r="K16" i="19"/>
  <c r="H16" i="19"/>
  <c r="G16" i="19"/>
  <c r="K15" i="19"/>
  <c r="H15" i="19"/>
  <c r="G15" i="19"/>
  <c r="K14" i="19"/>
  <c r="H14" i="19"/>
  <c r="G14" i="19"/>
  <c r="K13" i="19"/>
  <c r="H13" i="19"/>
  <c r="G13" i="19"/>
  <c r="K12" i="19"/>
  <c r="H12" i="19"/>
  <c r="G12" i="19"/>
  <c r="K11" i="19"/>
  <c r="H11" i="19"/>
  <c r="G11" i="19"/>
  <c r="K10" i="19"/>
  <c r="H10" i="19"/>
  <c r="G10" i="19"/>
  <c r="K9" i="19"/>
  <c r="H9" i="19"/>
  <c r="G9" i="19"/>
  <c r="K8" i="19"/>
  <c r="H8" i="19"/>
  <c r="G8" i="19"/>
  <c r="K7" i="19"/>
  <c r="H7" i="19"/>
  <c r="G7" i="19"/>
  <c r="K6" i="19"/>
  <c r="D3" i="19"/>
  <c r="J18" i="18"/>
  <c r="I18" i="18"/>
  <c r="F18" i="18"/>
  <c r="E18" i="18"/>
  <c r="D18" i="18"/>
  <c r="K17" i="18"/>
  <c r="H17" i="18"/>
  <c r="G17" i="18"/>
  <c r="K16" i="18"/>
  <c r="H16" i="18"/>
  <c r="G16" i="18"/>
  <c r="K15" i="18"/>
  <c r="H15" i="18"/>
  <c r="G15" i="18"/>
  <c r="K14" i="18"/>
  <c r="H14" i="18"/>
  <c r="G14" i="18"/>
  <c r="K13" i="18"/>
  <c r="H13" i="18"/>
  <c r="G13" i="18"/>
  <c r="K12" i="18"/>
  <c r="H12" i="18"/>
  <c r="G12" i="18"/>
  <c r="K11" i="18"/>
  <c r="H11" i="18"/>
  <c r="G11" i="18"/>
  <c r="K10" i="18"/>
  <c r="H10" i="18"/>
  <c r="G10" i="18"/>
  <c r="K9" i="18"/>
  <c r="H9" i="18"/>
  <c r="G9" i="18"/>
  <c r="K8" i="18"/>
  <c r="H8" i="18"/>
  <c r="G8" i="18"/>
  <c r="K7" i="18"/>
  <c r="H7" i="18"/>
  <c r="K6" i="18"/>
  <c r="G6" i="18"/>
  <c r="D3" i="18"/>
  <c r="J18" i="17"/>
  <c r="I18" i="17"/>
  <c r="F18" i="17"/>
  <c r="D18" i="17"/>
  <c r="K17" i="17"/>
  <c r="H17" i="17"/>
  <c r="K16" i="17"/>
  <c r="H16" i="17"/>
  <c r="K15" i="17"/>
  <c r="H15" i="17"/>
  <c r="K14" i="17"/>
  <c r="K13" i="17"/>
  <c r="H13" i="17"/>
  <c r="K12" i="17"/>
  <c r="H12" i="17"/>
  <c r="K11" i="17"/>
  <c r="H11" i="17"/>
  <c r="K10" i="17"/>
  <c r="H10" i="17"/>
  <c r="H9" i="17"/>
  <c r="K8" i="17"/>
  <c r="H8" i="17"/>
  <c r="K7" i="17"/>
  <c r="H7" i="17"/>
  <c r="K6" i="17"/>
  <c r="H6" i="17"/>
  <c r="G6" i="17"/>
  <c r="D3" i="17"/>
  <c r="F18" i="16"/>
  <c r="K17" i="16"/>
  <c r="H17" i="16"/>
  <c r="K16" i="16"/>
  <c r="H16" i="16"/>
  <c r="K15" i="16"/>
  <c r="H15" i="16"/>
  <c r="K14" i="16"/>
  <c r="H14" i="16"/>
  <c r="K13" i="16"/>
  <c r="H13" i="16"/>
  <c r="K12" i="16"/>
  <c r="H12" i="16"/>
  <c r="K11" i="16"/>
  <c r="H11" i="16"/>
  <c r="K10" i="16"/>
  <c r="H10" i="16"/>
  <c r="K9" i="16"/>
  <c r="H9" i="16"/>
  <c r="K8" i="16"/>
  <c r="H8" i="16"/>
  <c r="K7" i="16"/>
  <c r="H7" i="16"/>
  <c r="K6" i="16"/>
  <c r="H6" i="16"/>
  <c r="G6" i="16"/>
  <c r="D3" i="16"/>
  <c r="F18" i="15"/>
  <c r="E18" i="15"/>
  <c r="D18" i="15"/>
  <c r="K17" i="15"/>
  <c r="H17" i="15"/>
  <c r="K16" i="15"/>
  <c r="H16" i="15"/>
  <c r="K15" i="15"/>
  <c r="H15" i="15"/>
  <c r="K14" i="15"/>
  <c r="H14" i="15"/>
  <c r="K13" i="15"/>
  <c r="H13" i="15"/>
  <c r="K12" i="15"/>
  <c r="H12" i="15"/>
  <c r="K11" i="15"/>
  <c r="H11" i="15"/>
  <c r="K10" i="15"/>
  <c r="H10" i="15"/>
  <c r="K9" i="15"/>
  <c r="H9" i="15"/>
  <c r="K8" i="15"/>
  <c r="H8" i="15"/>
  <c r="K7" i="15"/>
  <c r="H7" i="15"/>
  <c r="K6" i="15"/>
  <c r="H6" i="15"/>
  <c r="G6" i="15"/>
  <c r="D3" i="15"/>
  <c r="J18" i="14"/>
  <c r="I18" i="14"/>
  <c r="F18" i="14"/>
  <c r="E18" i="14"/>
  <c r="D18" i="14"/>
  <c r="K17" i="14"/>
  <c r="H17" i="14"/>
  <c r="K16" i="14"/>
  <c r="H16" i="14"/>
  <c r="K15" i="14"/>
  <c r="H15" i="14"/>
  <c r="K14" i="14"/>
  <c r="H14" i="14"/>
  <c r="K13" i="14"/>
  <c r="H13" i="14"/>
  <c r="K12" i="14"/>
  <c r="H12" i="14"/>
  <c r="K11" i="14"/>
  <c r="H11" i="14"/>
  <c r="K10" i="14"/>
  <c r="H10" i="14"/>
  <c r="K9" i="14"/>
  <c r="H9" i="14"/>
  <c r="K8" i="14"/>
  <c r="H8" i="14"/>
  <c r="K7" i="14"/>
  <c r="H7" i="14"/>
  <c r="K6" i="14"/>
  <c r="G6" i="14"/>
  <c r="D3" i="14"/>
  <c r="J18" i="13"/>
  <c r="I18" i="13"/>
  <c r="F18" i="13"/>
  <c r="E18" i="13"/>
  <c r="D18" i="13"/>
  <c r="K17" i="13"/>
  <c r="H17" i="13"/>
  <c r="K16" i="13"/>
  <c r="H16" i="13"/>
  <c r="K15" i="13"/>
  <c r="H15" i="13"/>
  <c r="K14" i="13"/>
  <c r="H14" i="13"/>
  <c r="K13" i="13"/>
  <c r="H13" i="13"/>
  <c r="K12" i="13"/>
  <c r="H12" i="13"/>
  <c r="K11" i="13"/>
  <c r="H11" i="13"/>
  <c r="K10" i="13"/>
  <c r="H10" i="13"/>
  <c r="K9" i="13"/>
  <c r="H9" i="13"/>
  <c r="K8" i="13"/>
  <c r="H8" i="13"/>
  <c r="K7" i="13"/>
  <c r="H7" i="13"/>
  <c r="K6" i="13"/>
  <c r="H6" i="13"/>
  <c r="G6" i="13"/>
  <c r="D3" i="13"/>
  <c r="J18" i="12"/>
  <c r="I18" i="12"/>
  <c r="F18" i="12"/>
  <c r="E18" i="12"/>
  <c r="D18" i="12"/>
  <c r="K17" i="12"/>
  <c r="H17" i="12"/>
  <c r="K16" i="12"/>
  <c r="H16" i="12"/>
  <c r="K15" i="12"/>
  <c r="H15" i="12"/>
  <c r="K14" i="12"/>
  <c r="H14" i="12"/>
  <c r="K13" i="12"/>
  <c r="H13" i="12"/>
  <c r="K12" i="12"/>
  <c r="H12" i="12"/>
  <c r="K11" i="12"/>
  <c r="H11" i="12"/>
  <c r="K10" i="12"/>
  <c r="K9" i="12"/>
  <c r="K8" i="12"/>
  <c r="K7" i="12"/>
  <c r="K6" i="12"/>
  <c r="H6" i="12"/>
  <c r="D3" i="12"/>
  <c r="J18" i="11"/>
  <c r="I18" i="11"/>
  <c r="F18" i="11"/>
  <c r="E18" i="11"/>
  <c r="D18" i="11"/>
  <c r="K17" i="11"/>
  <c r="H17" i="11"/>
  <c r="K16" i="11"/>
  <c r="H16" i="11"/>
  <c r="K15" i="11"/>
  <c r="H15" i="11"/>
  <c r="K14" i="11"/>
  <c r="H14" i="11"/>
  <c r="K13" i="11"/>
  <c r="H13" i="11"/>
  <c r="K12" i="11"/>
  <c r="H12" i="11"/>
  <c r="K11" i="11"/>
  <c r="H11" i="11"/>
  <c r="K10" i="11"/>
  <c r="H10" i="11"/>
  <c r="K9" i="11"/>
  <c r="H9" i="11"/>
  <c r="K8" i="11"/>
  <c r="H8" i="11"/>
  <c r="K7" i="11"/>
  <c r="H7" i="11"/>
  <c r="K6" i="11"/>
  <c r="H6" i="11"/>
  <c r="G6" i="11"/>
  <c r="D3" i="11"/>
  <c r="J18" i="10"/>
  <c r="I18" i="10"/>
  <c r="F18" i="10"/>
  <c r="E18" i="10"/>
  <c r="D18" i="10"/>
  <c r="K17" i="10"/>
  <c r="H17" i="10"/>
  <c r="G17" i="10"/>
  <c r="K16" i="10"/>
  <c r="H16" i="10"/>
  <c r="G16" i="10"/>
  <c r="K15" i="10"/>
  <c r="H15" i="10"/>
  <c r="G15" i="10"/>
  <c r="K14" i="10"/>
  <c r="H14" i="10"/>
  <c r="G14" i="10"/>
  <c r="K13" i="10"/>
  <c r="H13" i="10"/>
  <c r="G13" i="10"/>
  <c r="K12" i="10"/>
  <c r="H12" i="10"/>
  <c r="G12" i="10"/>
  <c r="K11" i="10"/>
  <c r="H11" i="10"/>
  <c r="G11" i="10"/>
  <c r="K10" i="10"/>
  <c r="H10" i="10"/>
  <c r="G10" i="10"/>
  <c r="K9" i="10"/>
  <c r="H9" i="10"/>
  <c r="G9" i="10"/>
  <c r="K8" i="10"/>
  <c r="H8" i="10"/>
  <c r="G8" i="10"/>
  <c r="K7" i="10"/>
  <c r="H7" i="10"/>
  <c r="G7" i="10"/>
  <c r="K6" i="10"/>
  <c r="H6" i="10"/>
  <c r="G6" i="10"/>
  <c r="D3" i="10"/>
  <c r="I18" i="9"/>
  <c r="F18" i="9"/>
  <c r="E18" i="9"/>
  <c r="D18" i="9"/>
  <c r="K17" i="9"/>
  <c r="H17" i="9"/>
  <c r="K16" i="9"/>
  <c r="H16" i="9"/>
  <c r="K15" i="9"/>
  <c r="H15" i="9"/>
  <c r="K14" i="9"/>
  <c r="H14" i="9"/>
  <c r="K13" i="9"/>
  <c r="H13" i="9"/>
  <c r="K12" i="9"/>
  <c r="H12" i="9"/>
  <c r="K11" i="9"/>
  <c r="H11" i="9"/>
  <c r="K10" i="9"/>
  <c r="H10" i="9"/>
  <c r="K9" i="9"/>
  <c r="H9" i="9"/>
  <c r="K8" i="9"/>
  <c r="H8" i="9"/>
  <c r="K7" i="9"/>
  <c r="H7" i="9"/>
  <c r="K6" i="9"/>
  <c r="H6" i="9"/>
  <c r="G6" i="9"/>
  <c r="D3" i="9"/>
  <c r="I18" i="8"/>
  <c r="F18" i="8"/>
  <c r="E18" i="8"/>
  <c r="D18" i="8"/>
  <c r="K17" i="8"/>
  <c r="H17" i="8"/>
  <c r="K16" i="8"/>
  <c r="H16" i="8"/>
  <c r="K15" i="8"/>
  <c r="H15" i="8"/>
  <c r="K14" i="8"/>
  <c r="H14" i="8"/>
  <c r="K13" i="8"/>
  <c r="H13" i="8"/>
  <c r="K12" i="8"/>
  <c r="H12" i="8"/>
  <c r="K11" i="8"/>
  <c r="H11" i="8"/>
  <c r="K10" i="8"/>
  <c r="H10" i="8"/>
  <c r="K9" i="8"/>
  <c r="H9" i="8"/>
  <c r="K8" i="8"/>
  <c r="H8" i="8"/>
  <c r="K7" i="8"/>
  <c r="H7" i="8"/>
  <c r="K6" i="8"/>
  <c r="H6" i="8"/>
  <c r="G6" i="8"/>
  <c r="D3" i="8"/>
  <c r="J18" i="7"/>
  <c r="I18" i="7"/>
  <c r="F18" i="7"/>
  <c r="E18" i="7"/>
  <c r="D18" i="7"/>
  <c r="K17" i="7"/>
  <c r="H17" i="7"/>
  <c r="K16" i="7"/>
  <c r="H16" i="7"/>
  <c r="K15" i="7"/>
  <c r="H15" i="7"/>
  <c r="K14" i="7"/>
  <c r="H14" i="7"/>
  <c r="K13" i="7"/>
  <c r="H13" i="7"/>
  <c r="K12" i="7"/>
  <c r="H12" i="7"/>
  <c r="K11" i="7"/>
  <c r="H11" i="7"/>
  <c r="K10" i="7"/>
  <c r="H10" i="7"/>
  <c r="K9" i="7"/>
  <c r="H9" i="7"/>
  <c r="K8" i="7"/>
  <c r="H8" i="7"/>
  <c r="K7" i="7"/>
  <c r="H7" i="7"/>
  <c r="K6" i="7"/>
  <c r="H6" i="7"/>
  <c r="G6" i="7"/>
  <c r="D3" i="7"/>
  <c r="F18" i="1"/>
  <c r="E18" i="1"/>
  <c r="D18" i="1"/>
  <c r="K17" i="1"/>
  <c r="H17" i="1"/>
  <c r="K16" i="1"/>
  <c r="H16" i="1"/>
  <c r="K15" i="1"/>
  <c r="H15" i="1"/>
  <c r="K14" i="1"/>
  <c r="H14" i="1"/>
  <c r="K13" i="1"/>
  <c r="H13" i="1"/>
  <c r="K12" i="1"/>
  <c r="H12" i="1"/>
  <c r="K11" i="1"/>
  <c r="H11" i="1"/>
  <c r="K10" i="1"/>
  <c r="H10" i="1"/>
  <c r="K9" i="1"/>
  <c r="H9" i="1"/>
  <c r="K8" i="1"/>
  <c r="H8" i="1"/>
  <c r="K7" i="1"/>
  <c r="H7" i="1"/>
  <c r="G7" i="1"/>
  <c r="K6" i="1"/>
  <c r="G6" i="1"/>
  <c r="D3" i="1"/>
  <c r="K18" i="44" l="1"/>
  <c r="G18" i="35"/>
  <c r="K18" i="17"/>
  <c r="H18" i="41"/>
  <c r="H18" i="25"/>
  <c r="G18" i="12"/>
  <c r="K18" i="22"/>
  <c r="K18" i="33"/>
  <c r="H18" i="7"/>
  <c r="H18" i="14"/>
  <c r="K18" i="13"/>
  <c r="K18" i="11"/>
  <c r="H18" i="44"/>
  <c r="H18" i="42"/>
  <c r="H18" i="1"/>
  <c r="K18" i="20"/>
  <c r="H18" i="35"/>
  <c r="H18" i="10"/>
  <c r="K18" i="14"/>
  <c r="H18" i="11"/>
  <c r="K18" i="15"/>
  <c r="K18" i="25"/>
  <c r="K18" i="34"/>
  <c r="G18" i="44"/>
  <c r="H18" i="9"/>
  <c r="K18" i="12"/>
  <c r="H18" i="13"/>
  <c r="H18" i="17"/>
  <c r="K18" i="18"/>
  <c r="H18" i="28"/>
  <c r="K18" i="30"/>
  <c r="K18" i="37"/>
  <c r="H18" i="38"/>
  <c r="H18" i="18"/>
  <c r="H18" i="20"/>
  <c r="H18" i="24"/>
  <c r="K18" i="24"/>
  <c r="K18" i="29"/>
  <c r="H18" i="30"/>
  <c r="K18" i="36"/>
  <c r="G18" i="36"/>
  <c r="K18" i="40"/>
  <c r="G18" i="30"/>
  <c r="G18" i="40"/>
  <c r="K18" i="43"/>
  <c r="K18" i="38"/>
  <c r="G18" i="14"/>
  <c r="K18" i="9"/>
  <c r="K18" i="8"/>
  <c r="G18" i="8"/>
  <c r="K18" i="1"/>
  <c r="G18" i="1"/>
  <c r="H18" i="36"/>
  <c r="H18" i="16"/>
  <c r="H18" i="15"/>
  <c r="K18" i="16"/>
  <c r="G18" i="16"/>
  <c r="H18" i="12"/>
  <c r="G18" i="24"/>
  <c r="K18" i="10"/>
  <c r="G18" i="10"/>
  <c r="G18" i="9"/>
  <c r="K18" i="7"/>
  <c r="H18" i="33"/>
  <c r="H18" i="23"/>
  <c r="K18" i="41"/>
  <c r="H18" i="40"/>
  <c r="H18" i="37"/>
  <c r="K18" i="35"/>
  <c r="H18" i="29"/>
  <c r="G18" i="28"/>
  <c r="K18" i="23"/>
  <c r="G18" i="22"/>
  <c r="K18" i="21"/>
  <c r="H18" i="21"/>
  <c r="G18" i="20"/>
  <c r="K18" i="19"/>
  <c r="G18" i="18"/>
  <c r="G18" i="13"/>
  <c r="G18" i="17"/>
  <c r="G18" i="21"/>
  <c r="G18" i="25"/>
  <c r="G18" i="29"/>
  <c r="G18" i="33"/>
  <c r="G18" i="37"/>
  <c r="G18" i="41"/>
  <c r="G18" i="38"/>
  <c r="G18" i="42"/>
  <c r="G18" i="7"/>
  <c r="G18" i="11"/>
  <c r="G18" i="15"/>
  <c r="G18" i="19"/>
  <c r="G18" i="39"/>
  <c r="H18" i="8"/>
</calcChain>
</file>

<file path=xl/sharedStrings.xml><?xml version="1.0" encoding="utf-8"?>
<sst xmlns="http://schemas.openxmlformats.org/spreadsheetml/2006/main" count="1551" uniqueCount="128">
  <si>
    <t xml:space="preserve">Indikator SPM </t>
  </si>
  <si>
    <t>:</t>
  </si>
  <si>
    <t>PELAYANAN KESEHATAN IBU HAMIL</t>
  </si>
  <si>
    <t>NO</t>
  </si>
  <si>
    <t>BULAN</t>
  </si>
  <si>
    <t>ANALISA MASALAH</t>
  </si>
  <si>
    <t>Capaian Kinerja</t>
  </si>
  <si>
    <t>Dukungan Dana</t>
  </si>
  <si>
    <t>PENYEBAB TIDAK MENCAPAI TARGET</t>
  </si>
  <si>
    <t>SOLUSI /RTL</t>
  </si>
  <si>
    <r>
      <rPr>
        <b/>
        <sz val="10"/>
        <color rgb="FF000000"/>
        <rFont val="Arial"/>
        <family val="2"/>
      </rPr>
      <t xml:space="preserve">Cakupan tahun 2022 </t>
    </r>
    <r>
      <rPr>
        <sz val="10"/>
        <color rgb="FF000000"/>
        <rFont val="Arial"/>
        <family val="2"/>
      </rPr>
      <t xml:space="preserve">(Pembilang Kumulatif) </t>
    </r>
  </si>
  <si>
    <r>
      <rPr>
        <b/>
        <sz val="10"/>
        <color rgb="FF000000"/>
        <rFont val="Arial"/>
        <family val="2"/>
      </rPr>
      <t>Sasaran berdasarkan Pendataan Sasaran</t>
    </r>
    <r>
      <rPr>
        <sz val="10"/>
        <color rgb="FF000000"/>
        <rFont val="Arial"/>
        <family val="2"/>
      </rPr>
      <t xml:space="preserve"> (Penyebut)</t>
    </r>
  </si>
  <si>
    <r>
      <rPr>
        <b/>
        <sz val="10"/>
        <color theme="1"/>
        <rFont val="Arial"/>
        <family val="2"/>
      </rPr>
      <t xml:space="preserve">Sasaran berdasarkan Proyeksi </t>
    </r>
    <r>
      <rPr>
        <sz val="10"/>
        <color theme="1"/>
        <rFont val="Arial"/>
        <family val="2"/>
      </rPr>
      <t>(Penyebut)</t>
    </r>
  </si>
  <si>
    <r>
      <rPr>
        <b/>
        <sz val="10"/>
        <color theme="1"/>
        <rFont val="Arial"/>
        <family val="2"/>
      </rPr>
      <t xml:space="preserve">Realisasi Capaian Riil </t>
    </r>
    <r>
      <rPr>
        <sz val="10"/>
        <color theme="1"/>
        <rFont val="Arial"/>
        <family val="2"/>
      </rPr>
      <t xml:space="preserve"> (%)</t>
    </r>
  </si>
  <si>
    <r>
      <rPr>
        <b/>
        <sz val="10"/>
        <color theme="1"/>
        <rFont val="Arial"/>
        <family val="2"/>
      </rPr>
      <t xml:space="preserve">Realisasi Capaian Proyeksi </t>
    </r>
    <r>
      <rPr>
        <sz val="10"/>
        <color theme="1"/>
        <rFont val="Arial"/>
        <family val="2"/>
      </rPr>
      <t xml:space="preserve"> (%)</t>
    </r>
  </si>
  <si>
    <r>
      <rPr>
        <b/>
        <sz val="10"/>
        <color rgb="FF000000"/>
        <rFont val="Arial"/>
        <family val="2"/>
      </rPr>
      <t>Realisasi TAHUN 2022</t>
    </r>
    <r>
      <rPr>
        <sz val="10"/>
        <color rgb="FF000000"/>
        <rFont val="Arial"/>
        <family val="2"/>
      </rPr>
      <t xml:space="preserve">  (Pembilang Kumulatif)</t>
    </r>
  </si>
  <si>
    <r>
      <rPr>
        <b/>
        <sz val="10"/>
        <color theme="1"/>
        <rFont val="Arial"/>
        <family val="2"/>
      </rPr>
      <t>Anggaran</t>
    </r>
    <r>
      <rPr>
        <sz val="10"/>
        <color theme="1"/>
        <rFont val="Arial"/>
        <family val="2"/>
      </rPr>
      <t xml:space="preserve"> (Penyebut)</t>
    </r>
  </si>
  <si>
    <r>
      <rPr>
        <b/>
        <sz val="10"/>
        <color theme="1"/>
        <rFont val="Arial"/>
        <family val="2"/>
      </rPr>
      <t xml:space="preserve">Persentase Serapan Anggaran </t>
    </r>
    <r>
      <rPr>
        <sz val="10"/>
        <color theme="1"/>
        <rFont val="Arial"/>
        <family val="2"/>
      </rPr>
      <t>(%)</t>
    </r>
  </si>
  <si>
    <t>Januari</t>
  </si>
  <si>
    <t>Februari</t>
  </si>
  <si>
    <t>Maret</t>
  </si>
  <si>
    <t>April</t>
  </si>
  <si>
    <t>Mei</t>
  </si>
  <si>
    <t>Juni</t>
  </si>
  <si>
    <t>Juli</t>
  </si>
  <si>
    <t>Agustus</t>
  </si>
  <si>
    <t>September</t>
  </si>
  <si>
    <t>Oktober</t>
  </si>
  <si>
    <t>November</t>
  </si>
  <si>
    <t>Desember</t>
  </si>
  <si>
    <t xml:space="preserve">Jumlah Jan-Des </t>
  </si>
  <si>
    <t>PELAYANAN KESEHATAN IBU BERSALIN</t>
  </si>
  <si>
    <t>Pencatatan dan pelaporan kurang maksimal</t>
  </si>
  <si>
    <t>PELAYANAN BAYI BARU LAHIR</t>
  </si>
  <si>
    <t>Realisasi Capaian Riil (%)</t>
  </si>
  <si>
    <t>penguatan dengan jaringan dan jejaring wilker pkm jarakkulon</t>
  </si>
  <si>
    <t>PELAYANAN KESEHATAN BALITA</t>
  </si>
  <si>
    <t>Pelayanan Kesehatan pada Usia Pendidikan Dasar</t>
  </si>
  <si>
    <t>Pelayanan Kesehatan pada Usia Produktif</t>
  </si>
  <si>
    <t>Realisasi Capaian Proyeksi  (%)</t>
  </si>
  <si>
    <t>Pelayanan kesehatan pada usia lanjut</t>
  </si>
  <si>
    <t>Realisasi Capaian Riil  (%)</t>
  </si>
  <si>
    <t>Pelayanan Kesehatan Penderita Hipertensi</t>
  </si>
  <si>
    <r>
      <rPr>
        <b/>
        <sz val="10"/>
        <color theme="1"/>
        <rFont val="Arial"/>
        <family val="2"/>
      </rPr>
      <t xml:space="preserve">Realisasi Capaian </t>
    </r>
    <r>
      <rPr>
        <sz val="10"/>
        <color theme="1"/>
        <rFont val="Arial"/>
        <family val="2"/>
      </rPr>
      <t xml:space="preserve"> </t>
    </r>
    <r>
      <rPr>
        <b/>
        <sz val="10"/>
        <color theme="1"/>
        <rFont val="Arial"/>
        <family val="2"/>
      </rPr>
      <t xml:space="preserve">Riil </t>
    </r>
    <r>
      <rPr>
        <sz val="10"/>
        <color theme="1"/>
        <rFont val="Arial"/>
        <family val="2"/>
      </rPr>
      <t>(%)</t>
    </r>
  </si>
  <si>
    <r>
      <rPr>
        <b/>
        <sz val="10"/>
        <color theme="1"/>
        <rFont val="Arial"/>
        <family val="2"/>
      </rPr>
      <t xml:space="preserve">Realisasi Capaian </t>
    </r>
    <r>
      <rPr>
        <sz val="10"/>
        <color theme="1"/>
        <rFont val="Arial"/>
        <family val="2"/>
      </rPr>
      <t xml:space="preserve"> </t>
    </r>
    <r>
      <rPr>
        <b/>
        <sz val="10"/>
        <color theme="1"/>
        <rFont val="Arial"/>
        <family val="2"/>
      </rPr>
      <t xml:space="preserve">Proyeksi </t>
    </r>
    <r>
      <rPr>
        <sz val="10"/>
        <color theme="1"/>
        <rFont val="Arial"/>
        <family val="2"/>
      </rPr>
      <t>(%)</t>
    </r>
  </si>
  <si>
    <t>Pelayanan Kesehatan Penderita Diabetes Melitus (DM)</t>
  </si>
  <si>
    <t>Pelayanan Kesehatan Orang dengan Gangguan Jiwa (ODGJ) Berat</t>
  </si>
  <si>
    <r>
      <rPr>
        <b/>
        <sz val="10"/>
        <color theme="1"/>
        <rFont val="Arial"/>
        <family val="2"/>
      </rPr>
      <t>Realisasi Capaian Proyeksi</t>
    </r>
    <r>
      <rPr>
        <sz val="10"/>
        <color theme="1"/>
        <rFont val="Arial"/>
        <family val="2"/>
      </rPr>
      <t xml:space="preserve"> (%)</t>
    </r>
  </si>
  <si>
    <t xml:space="preserve">Pelayanan Kesehatan Orang Terduga Tuberculosis (TBC) </t>
  </si>
  <si>
    <t xml:space="preserve">Pelayanan Kesehatan Orang dengan Resiko terinfeksi HIV </t>
  </si>
  <si>
    <t>Desa Siaga Purnama Mandiri</t>
  </si>
  <si>
    <t>Posyandu Purnama Mandiri</t>
  </si>
  <si>
    <t>PHBS Tatanan Rumah Tangga Sehat</t>
  </si>
  <si>
    <t>Cakupan Klinik Sanitasi</t>
  </si>
  <si>
    <t>-</t>
  </si>
  <si>
    <t>Cakupan Pembinaan Kelompok / Klub Olah Raga</t>
  </si>
  <si>
    <t>Cakupan pembinaan kelompok pekerja</t>
  </si>
  <si>
    <t>Persentase Pelayanan Kesehatan Ibu Nifas</t>
  </si>
  <si>
    <t>Pelayanan Pemeriksaan Berkala siswa tingkat SD sederajat</t>
  </si>
  <si>
    <t>Pelayanan Pemeriksaan Berkala siswa tingkat Dasar SMP/sederajat</t>
  </si>
  <si>
    <t>Pelayanan Pemeriksaan Berkala siswa tingkat Lanjutan (SMA)/sederajat</t>
  </si>
  <si>
    <t>Cakupan  Bumil mendapat 90 tablet Fe</t>
  </si>
  <si>
    <t>Bayi yang mendapat ASI Eksklusif</t>
  </si>
  <si>
    <t>Cakupan Balita Gizi Buruk Mendapat Perawatan</t>
  </si>
  <si>
    <t>Ibu Hamil KEK yang ditangani</t>
  </si>
  <si>
    <t>Desa/Kelurahan UCI</t>
  </si>
  <si>
    <t>Cakupan Baduta yang Memperoleh Imunisasi Booster</t>
  </si>
  <si>
    <t>&gt;95%</t>
  </si>
  <si>
    <t>Cakupan Desa/Kelurahan Mengalami KLB yang dilakukan Penyelidikan Epdemiologi &lt; 24 Jam</t>
  </si>
  <si>
    <t>Meningkatnya rumah /bangunan yang bebas jentik nyamuk Aedes Aegypti</t>
  </si>
  <si>
    <t>Meningkatnya pemeriksaan Kontak Intensif Kusta</t>
  </si>
  <si>
    <t>Penderita DBD yang Ditangani</t>
  </si>
  <si>
    <t>Penemuan Penderita Diare yang Ditangani</t>
  </si>
  <si>
    <t>Cakupan Posbindu</t>
  </si>
  <si>
    <t>Peserta Prolanis Aktif</t>
  </si>
  <si>
    <r>
      <rPr>
        <b/>
        <sz val="10"/>
        <color theme="1"/>
        <rFont val="Arial"/>
        <family val="2"/>
      </rPr>
      <t xml:space="preserve">Anggaran BLUD </t>
    </r>
    <r>
      <rPr>
        <sz val="10"/>
        <color theme="1"/>
        <rFont val="Arial"/>
        <family val="2"/>
      </rPr>
      <t xml:space="preserve"> (Penyebut)</t>
    </r>
  </si>
  <si>
    <t>Keluarga rawan yang mendapat keperawatan kesehatan masyarakat (Home Care)</t>
  </si>
  <si>
    <t>Puskesmas Terakreditasi</t>
  </si>
  <si>
    <t>Ketersediaan Obat sesuai kebutuhan</t>
  </si>
  <si>
    <t>Dukungan Dana BLUD</t>
  </si>
  <si>
    <t>Penyuluhan Keamanan Pangan (Penerbitan Sertifikat Keamanan Pangan)</t>
  </si>
  <si>
    <r>
      <t>Sasaran berdasarkan Pendataan Sasaran</t>
    </r>
    <r>
      <rPr>
        <sz val="12"/>
        <color rgb="FF000000"/>
        <rFont val="Arial"/>
        <family val="2"/>
      </rPr>
      <t xml:space="preserve"> (Penyebut)</t>
    </r>
  </si>
  <si>
    <r>
      <t xml:space="preserve">Sasaran berdasarkan Proyeksi </t>
    </r>
    <r>
      <rPr>
        <sz val="12"/>
        <color theme="1"/>
        <rFont val="Arial"/>
        <family val="2"/>
      </rPr>
      <t>(Penyebut)</t>
    </r>
  </si>
  <si>
    <r>
      <t>Realisasi Capaian Proyeksi</t>
    </r>
    <r>
      <rPr>
        <sz val="12"/>
        <color theme="1"/>
        <rFont val="Arial"/>
        <family val="2"/>
      </rPr>
      <t xml:space="preserve"> (%)</t>
    </r>
  </si>
  <si>
    <r>
      <t>Anggaran</t>
    </r>
    <r>
      <rPr>
        <sz val="12"/>
        <color theme="1"/>
        <rFont val="Arial"/>
        <family val="2"/>
      </rPr>
      <t xml:space="preserve"> (Penyebut)</t>
    </r>
  </si>
  <si>
    <r>
      <t xml:space="preserve">Persentase Serapan Anggaran </t>
    </r>
    <r>
      <rPr>
        <sz val="12"/>
        <color theme="1"/>
        <rFont val="Arial"/>
        <family val="2"/>
      </rPr>
      <t>(%)</t>
    </r>
  </si>
  <si>
    <t>Penyebab Tidak mencapai Target</t>
  </si>
  <si>
    <t>Solusi/RTL</t>
  </si>
  <si>
    <t>Mengetahui</t>
  </si>
  <si>
    <t>Kepala Puskesmas Jarakkulon</t>
  </si>
  <si>
    <t>Pelaksana Program Kesling</t>
  </si>
  <si>
    <t>dr. AINUN ZUBAIDAH, M.KP.</t>
  </si>
  <si>
    <t xml:space="preserve">NIP. 197707302005012007
</t>
  </si>
  <si>
    <t>NIP. -</t>
  </si>
  <si>
    <t>REKAPITULASI CAPAIAN SPM MENURUT PUSKESMAS TAHUN 2023</t>
  </si>
  <si>
    <t>TARGET TAHUN 2023</t>
  </si>
  <si>
    <r>
      <t xml:space="preserve">Cakupan tahun 2023 </t>
    </r>
    <r>
      <rPr>
        <sz val="10"/>
        <color rgb="FF000000"/>
        <rFont val="Arial"/>
        <family val="2"/>
      </rPr>
      <t xml:space="preserve">(Pembilang Kumulatif) </t>
    </r>
  </si>
  <si>
    <r>
      <t>Realisasi TAHUN 2023</t>
    </r>
    <r>
      <rPr>
        <sz val="10"/>
        <color rgb="FF000000"/>
        <rFont val="Arial"/>
        <family val="2"/>
      </rPr>
      <t xml:space="preserve">  (Pembilang Kumulatif)</t>
    </r>
  </si>
  <si>
    <t>TARGET TAHUN 2023 (%)</t>
  </si>
  <si>
    <t xml:space="preserve">REKAPITULASI CAPAIAN SPM MENURUT PUSKESMAS TAHUN 2023 </t>
  </si>
  <si>
    <r>
      <t>Realisasi TAHUN 2023</t>
    </r>
    <r>
      <rPr>
        <sz val="10"/>
        <color rgb="FF000000"/>
        <rFont val="Arial"/>
        <family val="2"/>
      </rPr>
      <t xml:space="preserve"> (Pembilang Kumulatif)</t>
    </r>
  </si>
  <si>
    <t>REKAPITULASI CAPAIAN SPM PUSKESMAS JARAKKULON TAHUN 2023</t>
  </si>
  <si>
    <r>
      <t xml:space="preserve">Cakupan tahun 2023 </t>
    </r>
    <r>
      <rPr>
        <sz val="12"/>
        <color rgb="FF000000"/>
        <rFont val="Arial"/>
        <family val="2"/>
      </rPr>
      <t xml:space="preserve">(Pembilang Kumulatif) </t>
    </r>
  </si>
  <si>
    <r>
      <t>Realisasi TAHUN 2023</t>
    </r>
    <r>
      <rPr>
        <sz val="12"/>
        <color rgb="FF000000"/>
        <rFont val="Arial"/>
        <family val="2"/>
      </rPr>
      <t xml:space="preserve">  (Pembilang Kumulatif)</t>
    </r>
  </si>
  <si>
    <t>Belum waktunya melakukan kegiatan Desa Siaga Purnama Mandiri</t>
  </si>
  <si>
    <t xml:space="preserve">Belum waktunya melakukan kegiatan Poyandu Purnama Mandiri </t>
  </si>
  <si>
    <t>Belum waktunya melakukan kegiatan PHBS Rumah Tangga</t>
  </si>
  <si>
    <t>Belum ditemukan penderita kusta baru</t>
  </si>
  <si>
    <t>Melakukan pemeriksaan kusta di daerah endemik kusta wilker PKM Jarakkulon di bulan selanjutnya</t>
  </si>
  <si>
    <t>Kurangnya skrining aktif</t>
  </si>
  <si>
    <t>Melakukan koordinasi lintas program dan jejaring wilker PKM Jarakkulon</t>
  </si>
  <si>
    <t>Belum waktunya melakukan kegiatan ASI Ekslusif</t>
  </si>
  <si>
    <t>Melakukan kegiatanASI Ekslusif pada bulan Februari dan Agustus</t>
  </si>
  <si>
    <t>Kurangnya skrining aktif penderita hipertensi</t>
  </si>
  <si>
    <t>Melakukan perbaikan di bulan selanjutnya</t>
  </si>
  <si>
    <t>Kurangnya skrining aktif penderita diabetes melitus</t>
  </si>
  <si>
    <t>Kurangnya skrining aktif penderita gangguan jiwa berat</t>
  </si>
  <si>
    <t>Belum waktunya pemeriksaan berkala SD</t>
  </si>
  <si>
    <t>Belum waktunya pemeriksaan berkala SMP</t>
  </si>
  <si>
    <t>Belum waktunya pemeriksaan berkala SMA</t>
  </si>
  <si>
    <t>Rp 1,255,482</t>
  </si>
  <si>
    <t>Rp 3,450,000</t>
  </si>
  <si>
    <t>Pelaksanan kegiatan pada bulan mei</t>
  </si>
  <si>
    <t>Perubahan sistem pencatatan dan pelaporan</t>
  </si>
  <si>
    <t>Pendataan ulang sasaran</t>
  </si>
  <si>
    <t>vaksinasi dilaksanakan menjelang lebaran, banyak sasaran yg tdk datang</t>
  </si>
  <si>
    <t>Penyuluhan</t>
  </si>
  <si>
    <t>AULIA CANTIK MS.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</si>
</sst>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6" formatCode="&quot;Rp&quot;#,##0;[Red]\-&quot;Rp&quot;#,##0"/>
    <numFmt numFmtId="41" formatCode="_-* #,##0_-;\-* #,##0_-;_-* &quot;-&quot;_-;_-@_-"/>
    <numFmt numFmtId="44" formatCode="_-&quot;Rp&quot;* #,##0.00_-;\-&quot;Rp&quot;* #,##0.00_-;_-&quot;Rp&quot;* &quot;-&quot;??_-;_-@_-"/>
    <numFmt numFmtId="43" formatCode="_-* #,##0.00_-;\-* #,##0.00_-;_-* &quot;-&quot;??_-;_-@_-"/>
    <numFmt numFmtId="164" formatCode="0.0%"/>
    <numFmt numFmtId="165" formatCode="&quot;Rp&quot;#,##0_);[Red]\(&quot;Rp&quot;#,##0\)"/>
    <numFmt numFmtId="166" formatCode="&quot;Rp&quot;#,##0"/>
    <numFmt numFmtId="167" formatCode="&quot;Rp&quot;#,##0.00"/>
    <numFmt numFmtId="168" formatCode="0.000"/>
  </numFmts>
  <fonts count="39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name val="Arial"/>
      <family val="2"/>
    </font>
    <font>
      <b/>
      <sz val="10"/>
      <color theme="1"/>
      <name val="Arial"/>
      <family val="2"/>
    </font>
    <font>
      <b/>
      <sz val="14"/>
      <color theme="1"/>
      <name val="Arial"/>
      <family val="2"/>
    </font>
    <font>
      <b/>
      <sz val="10"/>
      <color rgb="FF000000"/>
      <name val="Arial"/>
      <family val="2"/>
    </font>
    <font>
      <sz val="11"/>
      <color indexed="8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4"/>
      <color theme="1"/>
      <name val="Arial"/>
      <family val="2"/>
    </font>
    <font>
      <b/>
      <sz val="14"/>
      <color rgb="FF333333"/>
      <name val="Arial"/>
      <family val="2"/>
    </font>
    <font>
      <b/>
      <sz val="16"/>
      <color theme="1"/>
      <name val="Arial"/>
      <family val="2"/>
    </font>
    <font>
      <sz val="16"/>
      <color theme="1"/>
      <name val="Arial"/>
      <family val="2"/>
    </font>
    <font>
      <sz val="11"/>
      <color rgb="FF000000"/>
      <name val="Arial"/>
      <family val="2"/>
    </font>
    <font>
      <sz val="14"/>
      <color theme="1"/>
      <name val="Calibri"/>
      <family val="2"/>
      <scheme val="minor"/>
    </font>
    <font>
      <b/>
      <sz val="14"/>
      <color theme="1"/>
      <name val="Bahnschrift Light SemiCondensed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charset val="134"/>
      <scheme val="minor"/>
    </font>
    <font>
      <sz val="11"/>
      <color theme="1"/>
      <name val="Calibri"/>
      <charset val="1"/>
      <scheme val="minor"/>
    </font>
    <font>
      <sz val="10"/>
      <name val="Arial"/>
      <charset val="134"/>
    </font>
    <font>
      <b/>
      <sz val="12"/>
      <color theme="1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sz val="12"/>
      <color theme="1"/>
      <name val="Arial"/>
      <family val="2"/>
    </font>
    <font>
      <sz val="12"/>
      <color indexed="8"/>
      <name val="Arial"/>
      <family val="2"/>
    </font>
    <font>
      <sz val="12"/>
      <name val="Arial"/>
      <family val="2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b/>
      <u/>
      <sz val="12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6">
    <xf numFmtId="0" fontId="0" fillId="0" borderId="0"/>
    <xf numFmtId="9" fontId="26" fillId="0" borderId="0" applyFont="0" applyFill="0" applyBorder="0" applyAlignment="0" applyProtection="0">
      <alignment vertical="center"/>
    </xf>
    <xf numFmtId="0" fontId="6" fillId="0" borderId="0"/>
    <xf numFmtId="0" fontId="6" fillId="0" borderId="0"/>
    <xf numFmtId="0" fontId="24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2" fillId="0" borderId="0"/>
    <xf numFmtId="9" fontId="2" fillId="0" borderId="0" applyFont="0" applyFill="0" applyBorder="0" applyAlignment="0" applyProtection="0">
      <alignment vertical="center"/>
    </xf>
    <xf numFmtId="0" fontId="2" fillId="0" borderId="0"/>
    <xf numFmtId="0" fontId="2" fillId="0" borderId="0"/>
    <xf numFmtId="9" fontId="27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0" fontId="29" fillId="0" borderId="0"/>
    <xf numFmtId="9" fontId="2" fillId="0" borderId="0" applyFont="0" applyFill="0" applyBorder="0" applyAlignment="0" applyProtection="0">
      <alignment vertical="center"/>
    </xf>
    <xf numFmtId="0" fontId="2" fillId="0" borderId="0"/>
    <xf numFmtId="0" fontId="2" fillId="0" borderId="0"/>
    <xf numFmtId="0" fontId="1" fillId="0" borderId="0"/>
    <xf numFmtId="0" fontId="13" fillId="0" borderId="0"/>
    <xf numFmtId="0" fontId="13" fillId="0" borderId="0"/>
    <xf numFmtId="41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1" fillId="0" borderId="0"/>
    <xf numFmtId="44" fontId="27" fillId="0" borderId="0" applyFont="0" applyFill="0" applyBorder="0" applyAlignment="0" applyProtection="0"/>
  </cellStyleXfs>
  <cellXfs count="179">
    <xf numFmtId="0" fontId="0" fillId="0" borderId="0" xfId="0"/>
    <xf numFmtId="0" fontId="4" fillId="0" borderId="0" xfId="3" applyFont="1" applyAlignment="1"/>
    <xf numFmtId="0" fontId="5" fillId="0" borderId="0" xfId="3" applyFont="1" applyAlignment="1"/>
    <xf numFmtId="0" fontId="6" fillId="0" borderId="0" xfId="3"/>
    <xf numFmtId="0" fontId="4" fillId="0" borderId="0" xfId="3" applyFont="1" applyAlignment="1">
      <alignment vertical="center"/>
    </xf>
    <xf numFmtId="0" fontId="7" fillId="0" borderId="0" xfId="3" applyFont="1"/>
    <xf numFmtId="0" fontId="7" fillId="0" borderId="0" xfId="3" applyFont="1" applyAlignment="1">
      <alignment horizontal="center" vertical="center"/>
    </xf>
    <xf numFmtId="0" fontId="4" fillId="0" borderId="0" xfId="0" applyFont="1" applyAlignment="1">
      <alignment vertical="center"/>
    </xf>
    <xf numFmtId="0" fontId="10" fillId="0" borderId="7" xfId="3" applyFont="1" applyBorder="1" applyAlignment="1">
      <alignment horizontal="center" vertical="center" wrapText="1"/>
    </xf>
    <xf numFmtId="0" fontId="8" fillId="0" borderId="7" xfId="3" applyFont="1" applyBorder="1" applyAlignment="1">
      <alignment horizontal="center" vertical="center" wrapText="1"/>
    </xf>
    <xf numFmtId="0" fontId="11" fillId="0" borderId="7" xfId="3" applyFont="1" applyBorder="1" applyAlignment="1">
      <alignment horizontal="center" vertical="top"/>
    </xf>
    <xf numFmtId="0" fontId="12" fillId="0" borderId="7" xfId="4" applyFont="1" applyFill="1" applyBorder="1" applyAlignment="1">
      <alignment vertical="top"/>
    </xf>
    <xf numFmtId="164" fontId="13" fillId="0" borderId="7" xfId="1" applyNumberFormat="1" applyFont="1" applyFill="1" applyBorder="1" applyAlignment="1">
      <alignment horizontal="center" vertical="top"/>
    </xf>
    <xf numFmtId="0" fontId="13" fillId="0" borderId="7" xfId="0" applyFont="1" applyFill="1" applyBorder="1" applyAlignment="1">
      <alignment horizontal="center" vertical="center"/>
    </xf>
    <xf numFmtId="0" fontId="11" fillId="3" borderId="7" xfId="3" applyFont="1" applyFill="1" applyBorder="1" applyAlignment="1">
      <alignment horizontal="center" vertical="top"/>
    </xf>
    <xf numFmtId="0" fontId="13" fillId="0" borderId="7" xfId="0" applyFont="1" applyFill="1" applyBorder="1" applyAlignment="1"/>
    <xf numFmtId="0" fontId="14" fillId="0" borderId="7" xfId="0" applyFont="1" applyFill="1" applyBorder="1" applyAlignment="1">
      <alignment vertical="center"/>
    </xf>
    <xf numFmtId="9" fontId="13" fillId="0" borderId="7" xfId="0" applyNumberFormat="1" applyFont="1" applyFill="1" applyBorder="1" applyAlignment="1">
      <alignment horizontal="center" vertical="center"/>
    </xf>
    <xf numFmtId="0" fontId="13" fillId="0" borderId="7" xfId="0" applyNumberFormat="1" applyFont="1" applyFill="1" applyBorder="1" applyAlignment="1">
      <alignment horizontal="center" vertical="center"/>
    </xf>
    <xf numFmtId="165" fontId="13" fillId="0" borderId="7" xfId="0" applyNumberFormat="1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vertical="top"/>
    </xf>
    <xf numFmtId="0" fontId="13" fillId="3" borderId="7" xfId="0" applyFont="1" applyFill="1" applyBorder="1" applyAlignment="1">
      <alignment horizontal="left" vertical="center" wrapText="1"/>
    </xf>
    <xf numFmtId="0" fontId="9" fillId="0" borderId="0" xfId="3" applyFont="1" applyAlignment="1"/>
    <xf numFmtId="0" fontId="9" fillId="0" borderId="0" xfId="3" applyFont="1" applyAlignment="1">
      <alignment vertical="center"/>
    </xf>
    <xf numFmtId="0" fontId="15" fillId="0" borderId="0" xfId="3" applyFont="1"/>
    <xf numFmtId="0" fontId="15" fillId="0" borderId="0" xfId="3" applyFont="1" applyAlignment="1">
      <alignment horizontal="center" vertical="center"/>
    </xf>
    <xf numFmtId="0" fontId="16" fillId="0" borderId="0" xfId="0" applyFont="1" applyAlignment="1">
      <alignment vertical="center"/>
    </xf>
    <xf numFmtId="0" fontId="13" fillId="0" borderId="7" xfId="0" applyFont="1" applyBorder="1" applyAlignment="1">
      <alignment horizontal="center" vertical="center"/>
    </xf>
    <xf numFmtId="9" fontId="13" fillId="0" borderId="7" xfId="0" applyNumberFormat="1" applyFont="1" applyFill="1" applyBorder="1" applyAlignment="1">
      <alignment horizontal="center" vertical="top"/>
    </xf>
    <xf numFmtId="0" fontId="13" fillId="0" borderId="7" xfId="0" applyFont="1" applyFill="1" applyBorder="1" applyAlignment="1">
      <alignment vertical="top" wrapText="1"/>
    </xf>
    <xf numFmtId="164" fontId="13" fillId="0" borderId="7" xfId="0" applyNumberFormat="1" applyFont="1" applyFill="1" applyBorder="1" applyAlignment="1">
      <alignment horizontal="center" vertical="top"/>
    </xf>
    <xf numFmtId="164" fontId="13" fillId="0" borderId="7" xfId="0" applyNumberFormat="1" applyFont="1" applyFill="1" applyBorder="1" applyAlignment="1">
      <alignment horizontal="center" vertical="center"/>
    </xf>
    <xf numFmtId="0" fontId="17" fillId="0" borderId="0" xfId="3" applyFont="1" applyAlignment="1"/>
    <xf numFmtId="0" fontId="17" fillId="0" borderId="0" xfId="3" applyFont="1" applyAlignment="1">
      <alignment vertical="center"/>
    </xf>
    <xf numFmtId="0" fontId="18" fillId="0" borderId="0" xfId="3" applyFont="1"/>
    <xf numFmtId="0" fontId="18" fillId="0" borderId="0" xfId="3" applyFont="1" applyAlignment="1">
      <alignment horizontal="center" vertical="center"/>
    </xf>
    <xf numFmtId="0" fontId="13" fillId="0" borderId="7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left" vertical="top" wrapText="1"/>
    </xf>
    <xf numFmtId="165" fontId="13" fillId="0" borderId="7" xfId="0" applyNumberFormat="1" applyFont="1" applyBorder="1" applyAlignment="1">
      <alignment horizontal="center" vertical="center"/>
    </xf>
    <xf numFmtId="0" fontId="9" fillId="0" borderId="0" xfId="2" applyFont="1" applyAlignment="1">
      <alignment vertical="center"/>
    </xf>
    <xf numFmtId="0" fontId="13" fillId="0" borderId="7" xfId="0" applyFont="1" applyFill="1" applyBorder="1" applyAlignment="1">
      <alignment horizontal="center" vertical="top"/>
    </xf>
    <xf numFmtId="0" fontId="20" fillId="0" borderId="0" xfId="3" applyFont="1" applyAlignment="1">
      <alignment horizontal="center" vertical="center"/>
    </xf>
    <xf numFmtId="165" fontId="13" fillId="0" borderId="7" xfId="0" applyNumberFormat="1" applyFont="1" applyFill="1" applyBorder="1" applyAlignment="1">
      <alignment horizontal="center" vertical="center" wrapText="1"/>
    </xf>
    <xf numFmtId="0" fontId="21" fillId="0" borderId="0" xfId="3" applyFont="1" applyAlignment="1">
      <alignment vertical="center"/>
    </xf>
    <xf numFmtId="0" fontId="20" fillId="0" borderId="0" xfId="3" applyFont="1"/>
    <xf numFmtId="0" fontId="22" fillId="0" borderId="0" xfId="3" applyFont="1"/>
    <xf numFmtId="0" fontId="13" fillId="0" borderId="0" xfId="0" applyFont="1"/>
    <xf numFmtId="0" fontId="0" fillId="0" borderId="0" xfId="0" applyBorder="1"/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center" vertical="top" wrapText="1"/>
    </xf>
    <xf numFmtId="0" fontId="5" fillId="0" borderId="0" xfId="3" applyFont="1" applyAlignment="1">
      <alignment vertical="center"/>
    </xf>
    <xf numFmtId="164" fontId="13" fillId="0" borderId="7" xfId="0" applyNumberFormat="1" applyFont="1" applyBorder="1" applyAlignment="1">
      <alignment horizontal="center" vertical="top"/>
    </xf>
    <xf numFmtId="0" fontId="13" fillId="0" borderId="7" xfId="0" applyFont="1" applyBorder="1"/>
    <xf numFmtId="0" fontId="14" fillId="0" borderId="7" xfId="0" applyFont="1" applyBorder="1" applyAlignment="1">
      <alignment vertical="center"/>
    </xf>
    <xf numFmtId="9" fontId="13" fillId="0" borderId="7" xfId="0" applyNumberFormat="1" applyFont="1" applyBorder="1" applyAlignment="1">
      <alignment horizontal="center" vertical="center"/>
    </xf>
    <xf numFmtId="0" fontId="13" fillId="0" borderId="7" xfId="0" applyNumberFormat="1" applyFont="1" applyBorder="1" applyAlignment="1">
      <alignment horizontal="center" vertical="center"/>
    </xf>
    <xf numFmtId="0" fontId="13" fillId="0" borderId="7" xfId="0" applyFont="1" applyBorder="1" applyAlignment="1">
      <alignment vertical="top"/>
    </xf>
    <xf numFmtId="0" fontId="4" fillId="0" borderId="0" xfId="3" applyFont="1"/>
    <xf numFmtId="0" fontId="4" fillId="0" borderId="0" xfId="3" applyFont="1" applyAlignment="1">
      <alignment horizontal="center" vertical="center"/>
    </xf>
    <xf numFmtId="0" fontId="13" fillId="0" borderId="7" xfId="0" applyFont="1" applyBorder="1" applyAlignment="1">
      <alignment vertical="top" wrapText="1"/>
    </xf>
    <xf numFmtId="0" fontId="23" fillId="0" borderId="7" xfId="0" applyFont="1" applyBorder="1" applyAlignment="1">
      <alignment vertical="top" wrapText="1"/>
    </xf>
    <xf numFmtId="0" fontId="0" fillId="4" borderId="0" xfId="0" applyFill="1" applyAlignment="1">
      <alignment vertical="top"/>
    </xf>
    <xf numFmtId="0" fontId="0" fillId="0" borderId="0" xfId="0" applyAlignment="1">
      <alignment vertical="top"/>
    </xf>
    <xf numFmtId="0" fontId="0" fillId="4" borderId="0" xfId="0" applyFill="1" applyBorder="1" applyAlignment="1">
      <alignment vertical="top"/>
    </xf>
    <xf numFmtId="0" fontId="0" fillId="0" borderId="0" xfId="0" applyBorder="1" applyAlignment="1">
      <alignment vertical="top"/>
    </xf>
    <xf numFmtId="166" fontId="13" fillId="0" borderId="7" xfId="0" applyNumberFormat="1" applyFont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top" wrapText="1"/>
    </xf>
    <xf numFmtId="0" fontId="13" fillId="0" borderId="7" xfId="0" applyFont="1" applyBorder="1" applyAlignment="1">
      <alignment horizontal="center" vertical="center" wrapText="1"/>
    </xf>
    <xf numFmtId="167" fontId="13" fillId="0" borderId="7" xfId="0" applyNumberFormat="1" applyFont="1" applyBorder="1" applyAlignment="1">
      <alignment horizontal="center"/>
    </xf>
    <xf numFmtId="1" fontId="13" fillId="0" borderId="7" xfId="0" applyNumberFormat="1" applyFont="1" applyFill="1" applyBorder="1" applyAlignment="1">
      <alignment horizontal="center" vertical="center"/>
    </xf>
    <xf numFmtId="10" fontId="0" fillId="0" borderId="0" xfId="0" applyNumberFormat="1" applyAlignment="1">
      <alignment vertical="top"/>
    </xf>
    <xf numFmtId="10" fontId="0" fillId="0" borderId="0" xfId="0" applyNumberFormat="1"/>
    <xf numFmtId="0" fontId="13" fillId="0" borderId="7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165" fontId="0" fillId="0" borderId="0" xfId="0" applyNumberFormat="1"/>
    <xf numFmtId="0" fontId="31" fillId="0" borderId="7" xfId="3" applyFont="1" applyBorder="1" applyAlignment="1">
      <alignment horizontal="center" vertical="center" wrapText="1"/>
    </xf>
    <xf numFmtId="0" fontId="30" fillId="0" borderId="7" xfId="3" applyFont="1" applyBorder="1" applyAlignment="1">
      <alignment horizontal="center" vertical="center" wrapText="1"/>
    </xf>
    <xf numFmtId="0" fontId="34" fillId="0" borderId="7" xfId="3" applyFont="1" applyBorder="1" applyAlignment="1">
      <alignment horizontal="center" vertical="top"/>
    </xf>
    <xf numFmtId="0" fontId="35" fillId="0" borderId="7" xfId="4" applyFont="1" applyFill="1" applyBorder="1" applyAlignment="1">
      <alignment vertical="top"/>
    </xf>
    <xf numFmtId="164" fontId="33" fillId="0" borderId="7" xfId="0" applyNumberFormat="1" applyFont="1" applyFill="1" applyBorder="1" applyAlignment="1">
      <alignment horizontal="center" vertical="top"/>
    </xf>
    <xf numFmtId="0" fontId="33" fillId="0" borderId="7" xfId="0" applyFont="1" applyFill="1" applyBorder="1" applyAlignment="1">
      <alignment horizontal="center" vertical="center"/>
    </xf>
    <xf numFmtId="0" fontId="33" fillId="0" borderId="7" xfId="0" applyNumberFormat="1" applyFont="1" applyFill="1" applyBorder="1" applyAlignment="1">
      <alignment horizontal="center" vertical="center"/>
    </xf>
    <xf numFmtId="165" fontId="33" fillId="0" borderId="7" xfId="0" applyNumberFormat="1" applyFont="1" applyFill="1" applyBorder="1" applyAlignment="1">
      <alignment horizontal="center" vertical="center"/>
    </xf>
    <xf numFmtId="0" fontId="33" fillId="0" borderId="7" xfId="0" applyFont="1" applyFill="1" applyBorder="1" applyAlignment="1">
      <alignment horizontal="center" vertical="top"/>
    </xf>
    <xf numFmtId="0" fontId="34" fillId="3" borderId="7" xfId="3" applyFont="1" applyFill="1" applyBorder="1" applyAlignment="1">
      <alignment horizontal="center" vertical="top"/>
    </xf>
    <xf numFmtId="0" fontId="33" fillId="5" borderId="7" xfId="0" applyFont="1" applyFill="1" applyBorder="1" applyAlignment="1"/>
    <xf numFmtId="0" fontId="30" fillId="5" borderId="7" xfId="0" applyFont="1" applyFill="1" applyBorder="1" applyAlignment="1">
      <alignment vertical="center"/>
    </xf>
    <xf numFmtId="9" fontId="30" fillId="5" borderId="7" xfId="0" applyNumberFormat="1" applyFont="1" applyFill="1" applyBorder="1" applyAlignment="1">
      <alignment horizontal="center" vertical="center"/>
    </xf>
    <xf numFmtId="0" fontId="30" fillId="5" borderId="7" xfId="0" applyNumberFormat="1" applyFont="1" applyFill="1" applyBorder="1" applyAlignment="1">
      <alignment horizontal="center" vertical="center"/>
    </xf>
    <xf numFmtId="0" fontId="30" fillId="5" borderId="7" xfId="0" applyFont="1" applyFill="1" applyBorder="1" applyAlignment="1">
      <alignment horizontal="center" vertical="center"/>
    </xf>
    <xf numFmtId="0" fontId="33" fillId="0" borderId="0" xfId="0" applyFont="1" applyAlignment="1">
      <alignment horizontal="left"/>
    </xf>
    <xf numFmtId="0" fontId="30" fillId="0" borderId="0" xfId="0" applyFont="1" applyAlignment="1">
      <alignment horizontal="center"/>
    </xf>
    <xf numFmtId="0" fontId="36" fillId="0" borderId="0" xfId="0" applyFont="1"/>
    <xf numFmtId="0" fontId="36" fillId="0" borderId="0" xfId="0" applyFont="1" applyAlignment="1">
      <alignment vertical="center"/>
    </xf>
    <xf numFmtId="0" fontId="36" fillId="0" borderId="0" xfId="0" applyFont="1" applyAlignment="1">
      <alignment horizontal="left" wrapText="1"/>
    </xf>
    <xf numFmtId="0" fontId="37" fillId="0" borderId="0" xfId="0" applyFont="1" applyAlignment="1">
      <alignment horizontal="center" vertical="center" wrapText="1"/>
    </xf>
    <xf numFmtId="0" fontId="38" fillId="0" borderId="0" xfId="0" applyFont="1" applyAlignment="1">
      <alignment horizontal="left"/>
    </xf>
    <xf numFmtId="0" fontId="33" fillId="0" borderId="0" xfId="0" applyFont="1"/>
    <xf numFmtId="0" fontId="0" fillId="0" borderId="0" xfId="0" applyAlignment="1">
      <alignment horizontal="center"/>
    </xf>
    <xf numFmtId="0" fontId="13" fillId="0" borderId="7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6" fontId="13" fillId="0" borderId="7" xfId="0" applyNumberFormat="1" applyFont="1" applyFill="1" applyBorder="1" applyAlignment="1">
      <alignment horizontal="center" vertical="center"/>
    </xf>
    <xf numFmtId="6" fontId="19" fillId="0" borderId="0" xfId="0" applyNumberFormat="1" applyFont="1" applyAlignment="1">
      <alignment horizontal="center" vertical="center"/>
    </xf>
    <xf numFmtId="6" fontId="13" fillId="0" borderId="7" xfId="0" applyNumberFormat="1" applyFont="1" applyFill="1" applyBorder="1" applyAlignment="1">
      <alignment horizontal="center" vertical="center"/>
    </xf>
    <xf numFmtId="6" fontId="13" fillId="0" borderId="7" xfId="0" applyNumberFormat="1" applyFont="1" applyFill="1" applyBorder="1" applyAlignment="1">
      <alignment horizontal="center" vertical="center"/>
    </xf>
    <xf numFmtId="0" fontId="0" fillId="0" borderId="0" xfId="0"/>
    <xf numFmtId="6" fontId="13" fillId="0" borderId="7" xfId="0" applyNumberFormat="1" applyFont="1" applyFill="1" applyBorder="1" applyAlignment="1">
      <alignment horizontal="center" vertical="center"/>
    </xf>
    <xf numFmtId="0" fontId="13" fillId="0" borderId="7" xfId="0" applyNumberFormat="1" applyFont="1" applyBorder="1" applyAlignment="1">
      <alignment horizontal="center" vertical="top"/>
    </xf>
    <xf numFmtId="0" fontId="23" fillId="0" borderId="7" xfId="0" applyFont="1" applyBorder="1" applyAlignment="1">
      <alignment vertical="center" wrapText="1"/>
    </xf>
    <xf numFmtId="0" fontId="11" fillId="0" borderId="7" xfId="3" applyFont="1" applyBorder="1" applyAlignment="1">
      <alignment horizontal="center" vertical="center"/>
    </xf>
    <xf numFmtId="0" fontId="12" fillId="0" borderId="7" xfId="4" applyFont="1" applyFill="1" applyBorder="1" applyAlignment="1">
      <alignment vertical="center"/>
    </xf>
    <xf numFmtId="164" fontId="13" fillId="0" borderId="7" xfId="0" applyNumberFormat="1" applyFont="1" applyBorder="1" applyAlignment="1">
      <alignment horizontal="center" vertical="center"/>
    </xf>
    <xf numFmtId="0" fontId="11" fillId="3" borderId="7" xfId="3" applyFont="1" applyFill="1" applyBorder="1" applyAlignment="1">
      <alignment horizontal="center" vertical="center"/>
    </xf>
    <xf numFmtId="168" fontId="13" fillId="0" borderId="7" xfId="0" applyNumberFormat="1" applyFont="1" applyBorder="1" applyAlignment="1">
      <alignment horizontal="center" vertical="center"/>
    </xf>
    <xf numFmtId="2" fontId="13" fillId="0" borderId="7" xfId="0" applyNumberFormat="1" applyFont="1" applyFill="1" applyBorder="1" applyAlignment="1">
      <alignment horizontal="center" vertical="center"/>
    </xf>
    <xf numFmtId="2" fontId="13" fillId="0" borderId="7" xfId="0" applyNumberFormat="1" applyFont="1" applyBorder="1" applyAlignment="1">
      <alignment horizontal="center" vertical="center"/>
    </xf>
    <xf numFmtId="2" fontId="13" fillId="0" borderId="7" xfId="0" applyNumberFormat="1" applyFont="1" applyFill="1" applyBorder="1" applyAlignment="1">
      <alignment horizontal="center" vertical="top"/>
    </xf>
    <xf numFmtId="0" fontId="30" fillId="5" borderId="7" xfId="0" applyFont="1" applyFill="1" applyBorder="1" applyAlignment="1"/>
    <xf numFmtId="0" fontId="35" fillId="0" borderId="7" xfId="0" applyFont="1" applyBorder="1" applyAlignment="1">
      <alignment vertical="top" wrapText="1"/>
    </xf>
    <xf numFmtId="1" fontId="13" fillId="0" borderId="7" xfId="0" applyNumberFormat="1" applyFont="1" applyFill="1" applyBorder="1" applyAlignment="1">
      <alignment horizontal="center" vertical="top"/>
    </xf>
    <xf numFmtId="2" fontId="13" fillId="0" borderId="7" xfId="1" applyNumberFormat="1" applyFont="1" applyFill="1" applyBorder="1" applyAlignment="1">
      <alignment horizontal="center" vertical="top"/>
    </xf>
    <xf numFmtId="6" fontId="13" fillId="0" borderId="7" xfId="8" applyNumberFormat="1" applyFont="1" applyBorder="1" applyAlignment="1">
      <alignment horizontal="center" vertical="center"/>
    </xf>
    <xf numFmtId="0" fontId="13" fillId="0" borderId="7" xfId="8" applyFont="1" applyBorder="1" applyAlignment="1">
      <alignment horizontal="left" vertical="top" wrapText="1"/>
    </xf>
    <xf numFmtId="0" fontId="13" fillId="0" borderId="7" xfId="8" applyFont="1" applyBorder="1" applyAlignment="1">
      <alignment vertical="top" wrapText="1"/>
    </xf>
    <xf numFmtId="0" fontId="0" fillId="0" borderId="7" xfId="0" applyBorder="1" applyAlignment="1">
      <alignment vertical="top" wrapText="1"/>
    </xf>
    <xf numFmtId="0" fontId="0" fillId="0" borderId="7" xfId="0" applyBorder="1" applyAlignment="1">
      <alignment vertical="top"/>
    </xf>
    <xf numFmtId="167" fontId="13" fillId="0" borderId="7" xfId="25" applyNumberFormat="1" applyFont="1" applyBorder="1" applyAlignment="1">
      <alignment horizontal="center"/>
    </xf>
    <xf numFmtId="0" fontId="0" fillId="0" borderId="7" xfId="0" applyBorder="1" applyAlignment="1">
      <alignment vertical="top"/>
    </xf>
    <xf numFmtId="0" fontId="0" fillId="0" borderId="7" xfId="0" applyBorder="1" applyAlignment="1">
      <alignment vertical="top" wrapText="1"/>
    </xf>
    <xf numFmtId="0" fontId="0" fillId="0" borderId="7" xfId="0" applyBorder="1" applyAlignment="1">
      <alignment vertical="top"/>
    </xf>
    <xf numFmtId="0" fontId="0" fillId="0" borderId="7" xfId="0" applyBorder="1" applyAlignment="1">
      <alignment vertical="top" wrapText="1"/>
    </xf>
    <xf numFmtId="167" fontId="13" fillId="0" borderId="7" xfId="0" applyNumberFormat="1" applyFont="1" applyFill="1" applyBorder="1" applyAlignment="1">
      <alignment horizontal="center" vertical="center"/>
    </xf>
    <xf numFmtId="0" fontId="9" fillId="2" borderId="9" xfId="3" applyFont="1" applyFill="1" applyBorder="1" applyAlignment="1">
      <alignment horizontal="center" vertical="center"/>
    </xf>
    <xf numFmtId="0" fontId="9" fillId="2" borderId="8" xfId="3" applyFont="1" applyFill="1" applyBorder="1" applyAlignment="1">
      <alignment horizontal="center" vertical="center"/>
    </xf>
    <xf numFmtId="0" fontId="9" fillId="0" borderId="4" xfId="3" applyFont="1" applyBorder="1" applyAlignment="1">
      <alignment horizontal="center" vertical="center" wrapText="1"/>
    </xf>
    <xf numFmtId="0" fontId="9" fillId="0" borderId="5" xfId="3" applyFont="1" applyBorder="1" applyAlignment="1">
      <alignment horizontal="center" vertical="center" wrapText="1"/>
    </xf>
    <xf numFmtId="0" fontId="9" fillId="0" borderId="2" xfId="3" applyFont="1" applyBorder="1" applyAlignment="1">
      <alignment horizontal="center" vertical="center" wrapText="1"/>
    </xf>
    <xf numFmtId="0" fontId="9" fillId="0" borderId="8" xfId="3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8" fillId="0" borderId="1" xfId="3" applyFont="1" applyBorder="1" applyAlignment="1">
      <alignment horizontal="center" vertical="center" wrapText="1"/>
    </xf>
    <xf numFmtId="0" fontId="8" fillId="0" borderId="6" xfId="3" applyFont="1" applyBorder="1" applyAlignment="1">
      <alignment horizontal="center" vertical="center" wrapText="1"/>
    </xf>
    <xf numFmtId="0" fontId="8" fillId="0" borderId="1" xfId="3" applyFont="1" applyBorder="1" applyAlignment="1">
      <alignment horizontal="center" vertical="center"/>
    </xf>
    <xf numFmtId="0" fontId="8" fillId="0" borderId="3" xfId="3" applyFont="1" applyBorder="1" applyAlignment="1">
      <alignment horizontal="center" vertical="center"/>
    </xf>
    <xf numFmtId="0" fontId="8" fillId="0" borderId="6" xfId="3" applyFont="1" applyBorder="1" applyAlignment="1">
      <alignment horizontal="center" vertical="center"/>
    </xf>
    <xf numFmtId="0" fontId="8" fillId="0" borderId="3" xfId="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9" fillId="2" borderId="2" xfId="3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1" fontId="13" fillId="0" borderId="1" xfId="0" applyNumberFormat="1" applyFont="1" applyFill="1" applyBorder="1" applyAlignment="1">
      <alignment horizontal="center" vertical="center"/>
    </xf>
    <xf numFmtId="1" fontId="13" fillId="0" borderId="3" xfId="0" applyNumberFormat="1" applyFont="1" applyFill="1" applyBorder="1" applyAlignment="1">
      <alignment horizontal="center" vertical="center"/>
    </xf>
    <xf numFmtId="1" fontId="13" fillId="0" borderId="6" xfId="0" applyNumberFormat="1" applyFont="1" applyFill="1" applyBorder="1" applyAlignment="1">
      <alignment horizontal="center" vertical="center"/>
    </xf>
    <xf numFmtId="0" fontId="9" fillId="0" borderId="0" xfId="3" applyFont="1" applyAlignment="1">
      <alignment horizontal="center" vertical="center"/>
    </xf>
    <xf numFmtId="0" fontId="36" fillId="0" borderId="0" xfId="0" applyFont="1" applyAlignment="1">
      <alignment horizontal="left" wrapText="1"/>
    </xf>
    <xf numFmtId="0" fontId="32" fillId="0" borderId="0" xfId="4" applyFont="1" applyAlignment="1">
      <alignment horizontal="left" vertical="top" wrapText="1"/>
    </xf>
    <xf numFmtId="0" fontId="30" fillId="5" borderId="2" xfId="3" applyFont="1" applyFill="1" applyBorder="1" applyAlignment="1">
      <alignment horizontal="center" vertical="center"/>
    </xf>
    <xf numFmtId="0" fontId="30" fillId="5" borderId="8" xfId="3" applyFont="1" applyFill="1" applyBorder="1" applyAlignment="1">
      <alignment horizontal="center" vertical="center"/>
    </xf>
    <xf numFmtId="0" fontId="30" fillId="3" borderId="9" xfId="3" applyFont="1" applyFill="1" applyBorder="1" applyAlignment="1">
      <alignment horizontal="center" vertical="center"/>
    </xf>
    <xf numFmtId="0" fontId="30" fillId="3" borderId="8" xfId="3" applyFont="1" applyFill="1" applyBorder="1" applyAlignment="1">
      <alignment horizontal="center" vertical="center"/>
    </xf>
    <xf numFmtId="0" fontId="30" fillId="0" borderId="4" xfId="3" applyFont="1" applyBorder="1" applyAlignment="1">
      <alignment horizontal="center" vertical="center" wrapText="1"/>
    </xf>
    <xf numFmtId="0" fontId="30" fillId="0" borderId="5" xfId="3" applyFont="1" applyBorder="1" applyAlignment="1">
      <alignment horizontal="center" vertical="center" wrapText="1"/>
    </xf>
    <xf numFmtId="0" fontId="30" fillId="0" borderId="2" xfId="3" applyFont="1" applyBorder="1" applyAlignment="1">
      <alignment horizontal="center" vertical="center" wrapText="1"/>
    </xf>
    <xf numFmtId="0" fontId="30" fillId="0" borderId="8" xfId="3" applyFont="1" applyBorder="1" applyAlignment="1">
      <alignment horizontal="center" vertical="center" wrapText="1"/>
    </xf>
    <xf numFmtId="0" fontId="30" fillId="0" borderId="1" xfId="3" applyFont="1" applyBorder="1" applyAlignment="1">
      <alignment horizontal="center" vertical="center"/>
    </xf>
    <xf numFmtId="0" fontId="30" fillId="0" borderId="3" xfId="3" applyFont="1" applyBorder="1" applyAlignment="1">
      <alignment horizontal="center" vertical="center"/>
    </xf>
    <xf numFmtId="0" fontId="30" fillId="0" borderId="6" xfId="3" applyFont="1" applyBorder="1" applyAlignment="1">
      <alignment horizontal="center" vertical="center"/>
    </xf>
    <xf numFmtId="0" fontId="30" fillId="0" borderId="1" xfId="3" applyFont="1" applyBorder="1" applyAlignment="1">
      <alignment horizontal="center" vertical="center" wrapText="1"/>
    </xf>
    <xf numFmtId="0" fontId="30" fillId="0" borderId="3" xfId="3" applyFont="1" applyBorder="1" applyAlignment="1">
      <alignment horizontal="center" vertical="center" wrapText="1"/>
    </xf>
    <xf numFmtId="0" fontId="30" fillId="0" borderId="6" xfId="3" applyFont="1" applyBorder="1" applyAlignment="1">
      <alignment horizontal="center" vertical="center" wrapText="1"/>
    </xf>
  </cellXfs>
  <cellStyles count="26">
    <cellStyle name="Comma [0] 2" xfId="22" xr:uid="{F1833F06-AC2D-495A-88F6-BECF9280A422}"/>
    <cellStyle name="Comma 2" xfId="23" xr:uid="{8A102E49-FC83-4F30-8C7D-14F8A22232BF}"/>
    <cellStyle name="Currency" xfId="25" builtinId="4"/>
    <cellStyle name="Normal" xfId="0" builtinId="0"/>
    <cellStyle name="Normal 15" xfId="21" xr:uid="{F37BFA53-288A-457D-B843-D7DE6D212F01}"/>
    <cellStyle name="Normal 2" xfId="3" xr:uid="{00000000-0005-0000-0000-000001000000}"/>
    <cellStyle name="Normal 2 2" xfId="4" xr:uid="{00000000-0005-0000-0000-000002000000}"/>
    <cellStyle name="Normal 2 2 2" xfId="15" xr:uid="{3F902836-CB98-442B-9CF7-A647F5B64BAD}"/>
    <cellStyle name="Normal 2 3" xfId="7" xr:uid="{00000000-0005-0000-0000-000003000000}"/>
    <cellStyle name="Normal 2 3 2" xfId="18" xr:uid="{F3537F97-EE38-4EA7-93B0-AFA8B7120E37}"/>
    <cellStyle name="Normal 2 4" xfId="11" xr:uid="{00000000-0005-0000-0000-000004000000}"/>
    <cellStyle name="Normal 2 5" xfId="14" xr:uid="{D7202784-EF7F-423F-B6FF-4995A870E717}"/>
    <cellStyle name="Normal 2 6" xfId="19" xr:uid="{A69D0C4F-D626-4E10-8C5F-09A8815F5409}"/>
    <cellStyle name="Normal 3" xfId="8" xr:uid="{00000000-0005-0000-0000-000005000000}"/>
    <cellStyle name="Normal 3 2" xfId="20" xr:uid="{4A906333-CAC0-4387-851C-3A3B8CC4F2FD}"/>
    <cellStyle name="Normal 3 3" xfId="24" xr:uid="{3CFB0937-A43C-4F3A-9B88-0021E122A6D0}"/>
    <cellStyle name="Normal 5" xfId="2" xr:uid="{00000000-0005-0000-0000-000006000000}"/>
    <cellStyle name="Normal 5 2" xfId="6" xr:uid="{00000000-0005-0000-0000-000007000000}"/>
    <cellStyle name="Normal 5 2 2" xfId="17" xr:uid="{F9168285-DF53-431A-A49B-9767BEF4874F}"/>
    <cellStyle name="Normal 5 3" xfId="10" xr:uid="{00000000-0005-0000-0000-000008000000}"/>
    <cellStyle name="Normal 5 4" xfId="13" xr:uid="{BE48C625-18E0-4F6C-961E-8A7DDD6B569E}"/>
    <cellStyle name="Percent" xfId="1" builtinId="5"/>
    <cellStyle name="Percent 2" xfId="5" xr:uid="{00000000-0005-0000-0000-00000A000000}"/>
    <cellStyle name="Percent 2 2" xfId="16" xr:uid="{C76483FD-8812-431A-9E7B-A4808F5904D4}"/>
    <cellStyle name="Percent 3" xfId="9" xr:uid="{00000000-0005-0000-0000-00000B000000}"/>
    <cellStyle name="Percent 4" xfId="12" xr:uid="{FFED81DC-7D66-4E4A-8CA7-3889F59C1C8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alcChain" Target="calcChain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-0.249977111117893"/>
    <pageSetUpPr fitToPage="1"/>
  </sheetPr>
  <dimension ref="A1:S19"/>
  <sheetViews>
    <sheetView view="pageBreakPreview" zoomScale="80" zoomScaleNormal="100" workbookViewId="0">
      <pane xSplit="3" ySplit="2" topLeftCell="D3" activePane="bottomRight" state="frozen"/>
      <selection pane="topRight"/>
      <selection pane="bottomLeft"/>
      <selection pane="bottomRight" activeCell="E15" sqref="E15"/>
    </sheetView>
  </sheetViews>
  <sheetFormatPr defaultColWidth="9" defaultRowHeight="15"/>
  <cols>
    <col min="1" max="1" width="4.42578125" customWidth="1"/>
    <col min="2" max="2" width="22" customWidth="1"/>
    <col min="4" max="4" width="11.140625" customWidth="1"/>
    <col min="5" max="6" width="13.7109375" customWidth="1"/>
    <col min="7" max="7" width="13.42578125" customWidth="1"/>
    <col min="8" max="8" width="11.42578125" customWidth="1"/>
    <col min="9" max="9" width="18.42578125" customWidth="1"/>
    <col min="10" max="10" width="16.42578125" customWidth="1"/>
    <col min="11" max="11" width="13.42578125" customWidth="1"/>
    <col min="12" max="12" width="21.42578125" customWidth="1"/>
    <col min="13" max="13" width="23.7109375" customWidth="1"/>
    <col min="14" max="14" width="2.140625" customWidth="1"/>
    <col min="15" max="15" width="15.28515625" hidden="1" customWidth="1"/>
    <col min="16" max="16" width="14.140625" hidden="1" customWidth="1"/>
    <col min="17" max="17" width="11.28515625" hidden="1" customWidth="1"/>
  </cols>
  <sheetData>
    <row r="1" spans="1:19" ht="18">
      <c r="A1" s="22" t="s">
        <v>94</v>
      </c>
      <c r="B1" s="22"/>
      <c r="C1" s="22"/>
      <c r="D1" s="22"/>
      <c r="E1" s="22"/>
      <c r="F1" s="22"/>
      <c r="G1" s="22"/>
      <c r="H1" s="22"/>
      <c r="I1" s="45"/>
      <c r="J1" s="45"/>
      <c r="K1" s="45"/>
      <c r="L1" s="45"/>
      <c r="M1" s="45"/>
    </row>
    <row r="2" spans="1:19" ht="24.75" customHeight="1">
      <c r="A2" s="23" t="s">
        <v>0</v>
      </c>
      <c r="B2" s="24"/>
      <c r="C2" s="25" t="s">
        <v>1</v>
      </c>
      <c r="D2" s="23" t="s">
        <v>2</v>
      </c>
      <c r="E2" s="23"/>
      <c r="F2" s="45"/>
      <c r="G2" s="45"/>
      <c r="H2" s="45"/>
      <c r="I2" s="45"/>
      <c r="J2" s="45"/>
      <c r="K2" s="45"/>
      <c r="L2" s="45"/>
      <c r="M2" s="45"/>
    </row>
    <row r="3" spans="1:19" ht="26.25" customHeight="1">
      <c r="A3" s="145" t="s">
        <v>3</v>
      </c>
      <c r="B3" s="145" t="s">
        <v>4</v>
      </c>
      <c r="C3" s="143" t="s">
        <v>95</v>
      </c>
      <c r="D3" s="152" t="str">
        <f>D2</f>
        <v>PELAYANAN KESEHATAN IBU HAMIL</v>
      </c>
      <c r="E3" s="152"/>
      <c r="F3" s="152"/>
      <c r="G3" s="152"/>
      <c r="H3" s="152"/>
      <c r="I3" s="152"/>
      <c r="J3" s="152"/>
      <c r="K3" s="137"/>
      <c r="L3" s="136" t="s">
        <v>5</v>
      </c>
      <c r="M3" s="137"/>
      <c r="O3" s="47"/>
      <c r="P3" s="47"/>
      <c r="Q3" s="47"/>
    </row>
    <row r="4" spans="1:19" ht="18">
      <c r="A4" s="146"/>
      <c r="B4" s="146"/>
      <c r="C4" s="148"/>
      <c r="D4" s="138" t="s">
        <v>6</v>
      </c>
      <c r="E4" s="138"/>
      <c r="F4" s="138"/>
      <c r="G4" s="138"/>
      <c r="H4" s="139"/>
      <c r="I4" s="140" t="s">
        <v>7</v>
      </c>
      <c r="J4" s="140"/>
      <c r="K4" s="141"/>
      <c r="L4" s="143" t="s">
        <v>8</v>
      </c>
      <c r="M4" s="143" t="s">
        <v>9</v>
      </c>
      <c r="O4" s="142"/>
      <c r="P4" s="142"/>
      <c r="Q4" s="48"/>
    </row>
    <row r="5" spans="1:19" ht="69" customHeight="1">
      <c r="A5" s="147"/>
      <c r="B5" s="147"/>
      <c r="C5" s="144"/>
      <c r="D5" s="8" t="s">
        <v>96</v>
      </c>
      <c r="E5" s="8" t="s">
        <v>11</v>
      </c>
      <c r="F5" s="9" t="s">
        <v>12</v>
      </c>
      <c r="G5" s="9" t="s">
        <v>13</v>
      </c>
      <c r="H5" s="9" t="s">
        <v>14</v>
      </c>
      <c r="I5" s="8" t="s">
        <v>97</v>
      </c>
      <c r="J5" s="9" t="s">
        <v>16</v>
      </c>
      <c r="K5" s="9" t="s">
        <v>17</v>
      </c>
      <c r="L5" s="144"/>
      <c r="M5" s="144"/>
      <c r="O5" s="49"/>
      <c r="P5" s="49"/>
      <c r="Q5" s="48"/>
    </row>
    <row r="6" spans="1:19" s="61" customFormat="1" ht="15" customHeight="1">
      <c r="A6" s="113">
        <v>1</v>
      </c>
      <c r="B6" s="114" t="s">
        <v>18</v>
      </c>
      <c r="C6" s="115">
        <v>8.3000000000000004E-2</v>
      </c>
      <c r="D6" s="27">
        <v>45</v>
      </c>
      <c r="E6" s="27">
        <v>45</v>
      </c>
      <c r="F6" s="149">
        <v>340</v>
      </c>
      <c r="G6" s="27">
        <f>D6/E6*100</f>
        <v>100</v>
      </c>
      <c r="H6" s="27">
        <f>D6/F6*100</f>
        <v>13.23529411764706</v>
      </c>
      <c r="I6" s="38">
        <v>0</v>
      </c>
      <c r="J6" s="38">
        <v>0</v>
      </c>
      <c r="K6" s="27" t="e">
        <f t="shared" ref="K6:K18" si="0">I6/J6*100</f>
        <v>#DIV/0!</v>
      </c>
      <c r="L6" s="112"/>
      <c r="M6" s="112"/>
      <c r="O6" s="63"/>
      <c r="P6" s="63"/>
      <c r="Q6" s="63"/>
    </row>
    <row r="7" spans="1:19" s="62" customFormat="1" ht="15" customHeight="1">
      <c r="A7" s="116">
        <v>2</v>
      </c>
      <c r="B7" s="114" t="s">
        <v>19</v>
      </c>
      <c r="C7" s="115">
        <v>8.3000000000000004E-2</v>
      </c>
      <c r="D7" s="27">
        <v>35</v>
      </c>
      <c r="E7" s="27">
        <v>35</v>
      </c>
      <c r="F7" s="150"/>
      <c r="G7" s="27">
        <f>D7/E6*100</f>
        <v>77.777777777777786</v>
      </c>
      <c r="H7" s="27">
        <f>D7/F6*100</f>
        <v>10.294117647058822</v>
      </c>
      <c r="I7" s="38">
        <v>0</v>
      </c>
      <c r="J7" s="38">
        <v>0</v>
      </c>
      <c r="K7" s="27" t="e">
        <f t="shared" si="0"/>
        <v>#DIV/0!</v>
      </c>
      <c r="L7" s="112"/>
      <c r="M7" s="112"/>
      <c r="O7" s="64"/>
      <c r="P7" s="64"/>
      <c r="Q7" s="64"/>
    </row>
    <row r="8" spans="1:19" s="62" customFormat="1" ht="15" customHeight="1">
      <c r="A8" s="116">
        <v>3</v>
      </c>
      <c r="B8" s="114" t="s">
        <v>20</v>
      </c>
      <c r="C8" s="115">
        <v>8.3000000000000004E-2</v>
      </c>
      <c r="D8" s="27">
        <v>31</v>
      </c>
      <c r="E8" s="67">
        <v>31</v>
      </c>
      <c r="F8" s="150"/>
      <c r="G8" s="27">
        <f>D8/E8*100</f>
        <v>100</v>
      </c>
      <c r="H8" s="27">
        <f>D8/F6*100</f>
        <v>9.117647058823529</v>
      </c>
      <c r="I8" s="38">
        <v>0</v>
      </c>
      <c r="J8" s="38">
        <v>0</v>
      </c>
      <c r="K8" s="27" t="e">
        <f t="shared" si="0"/>
        <v>#DIV/0!</v>
      </c>
      <c r="L8" s="112"/>
      <c r="M8" s="112"/>
      <c r="O8" s="64"/>
      <c r="P8" s="64"/>
      <c r="Q8" s="64"/>
    </row>
    <row r="9" spans="1:19" s="62" customFormat="1" ht="15" customHeight="1">
      <c r="A9" s="116">
        <v>4</v>
      </c>
      <c r="B9" s="114" t="s">
        <v>21</v>
      </c>
      <c r="C9" s="115">
        <v>8.3000000000000004E-2</v>
      </c>
      <c r="D9" s="27">
        <v>35</v>
      </c>
      <c r="E9" s="67">
        <v>35</v>
      </c>
      <c r="F9" s="150"/>
      <c r="G9" s="27">
        <f t="shared" ref="G9:G16" si="1">D9/E9*100</f>
        <v>100</v>
      </c>
      <c r="H9" s="27">
        <f>D9/F6*100</f>
        <v>10.294117647058822</v>
      </c>
      <c r="I9" s="38">
        <v>0</v>
      </c>
      <c r="J9" s="38">
        <v>0</v>
      </c>
      <c r="K9" s="27" t="e">
        <f t="shared" si="0"/>
        <v>#DIV/0!</v>
      </c>
      <c r="L9" s="112"/>
      <c r="M9" s="112"/>
      <c r="O9" s="64"/>
      <c r="P9" s="64"/>
      <c r="Q9" s="64"/>
    </row>
    <row r="10" spans="1:19" s="62" customFormat="1" ht="15" customHeight="1">
      <c r="A10" s="116">
        <v>5</v>
      </c>
      <c r="B10" s="114" t="s">
        <v>22</v>
      </c>
      <c r="C10" s="115">
        <v>8.3000000000000004E-2</v>
      </c>
      <c r="D10" s="27">
        <v>31</v>
      </c>
      <c r="E10" s="67">
        <v>31</v>
      </c>
      <c r="F10" s="150"/>
      <c r="G10" s="27">
        <f t="shared" si="1"/>
        <v>100</v>
      </c>
      <c r="H10" s="27">
        <f>D10/F6*100</f>
        <v>9.117647058823529</v>
      </c>
      <c r="I10" s="38">
        <v>0</v>
      </c>
      <c r="J10" s="38">
        <v>0</v>
      </c>
      <c r="K10" s="27" t="e">
        <f t="shared" si="0"/>
        <v>#DIV/0!</v>
      </c>
      <c r="L10" s="112"/>
      <c r="M10" s="112"/>
      <c r="O10" s="64"/>
      <c r="P10" s="64"/>
      <c r="Q10" s="64"/>
    </row>
    <row r="11" spans="1:19" s="62" customFormat="1" ht="15" customHeight="1">
      <c r="A11" s="116">
        <v>6</v>
      </c>
      <c r="B11" s="114" t="s">
        <v>23</v>
      </c>
      <c r="C11" s="115">
        <v>8.3000000000000004E-2</v>
      </c>
      <c r="D11" s="27">
        <v>17</v>
      </c>
      <c r="E11" s="67">
        <v>17</v>
      </c>
      <c r="F11" s="150"/>
      <c r="G11" s="27">
        <f t="shared" si="1"/>
        <v>100</v>
      </c>
      <c r="H11" s="27">
        <f>D11/F6*100</f>
        <v>5</v>
      </c>
      <c r="I11" s="38">
        <v>0</v>
      </c>
      <c r="J11" s="38">
        <v>0</v>
      </c>
      <c r="K11" s="27" t="e">
        <f t="shared" si="0"/>
        <v>#DIV/0!</v>
      </c>
      <c r="L11" s="112"/>
      <c r="M11" s="112"/>
      <c r="O11" s="64"/>
      <c r="P11" s="64"/>
      <c r="Q11" s="64"/>
      <c r="S11" s="70"/>
    </row>
    <row r="12" spans="1:19" s="62" customFormat="1" ht="15" customHeight="1">
      <c r="A12" s="116">
        <v>7</v>
      </c>
      <c r="B12" s="114" t="s">
        <v>24</v>
      </c>
      <c r="C12" s="115">
        <v>8.3000000000000004E-2</v>
      </c>
      <c r="D12" s="27">
        <v>25</v>
      </c>
      <c r="E12" s="67">
        <v>25</v>
      </c>
      <c r="F12" s="150"/>
      <c r="G12" s="27">
        <f t="shared" si="1"/>
        <v>100</v>
      </c>
      <c r="H12" s="27">
        <f>D12/F6*100</f>
        <v>7.3529411764705888</v>
      </c>
      <c r="I12" s="38">
        <v>0</v>
      </c>
      <c r="J12" s="38">
        <v>0</v>
      </c>
      <c r="K12" s="27" t="e">
        <f t="shared" si="0"/>
        <v>#DIV/0!</v>
      </c>
      <c r="L12" s="112"/>
      <c r="M12" s="112"/>
      <c r="O12" s="64"/>
      <c r="P12" s="64"/>
      <c r="Q12" s="64"/>
    </row>
    <row r="13" spans="1:19" s="62" customFormat="1" ht="15" customHeight="1">
      <c r="A13" s="116">
        <v>8</v>
      </c>
      <c r="B13" s="114" t="s">
        <v>25</v>
      </c>
      <c r="C13" s="115">
        <v>8.3000000000000004E-2</v>
      </c>
      <c r="D13" s="27">
        <v>33</v>
      </c>
      <c r="E13" s="67">
        <v>33</v>
      </c>
      <c r="F13" s="150"/>
      <c r="G13" s="27">
        <f>D13/E13*100</f>
        <v>100</v>
      </c>
      <c r="H13" s="27">
        <f>D13/F6*100</f>
        <v>9.7058823529411775</v>
      </c>
      <c r="I13" s="38">
        <v>0</v>
      </c>
      <c r="J13" s="38">
        <v>0</v>
      </c>
      <c r="K13" s="27" t="e">
        <f t="shared" si="0"/>
        <v>#DIV/0!</v>
      </c>
      <c r="L13" s="112"/>
      <c r="M13" s="112"/>
      <c r="O13" s="64"/>
      <c r="P13" s="64"/>
      <c r="Q13" s="64"/>
    </row>
    <row r="14" spans="1:19" s="62" customFormat="1" ht="15" customHeight="1">
      <c r="A14" s="116">
        <v>9</v>
      </c>
      <c r="B14" s="114" t="s">
        <v>26</v>
      </c>
      <c r="C14" s="115">
        <v>8.3000000000000004E-2</v>
      </c>
      <c r="D14" s="27">
        <v>31</v>
      </c>
      <c r="E14" s="67">
        <v>31</v>
      </c>
      <c r="F14" s="150"/>
      <c r="G14" s="27">
        <f t="shared" si="1"/>
        <v>100</v>
      </c>
      <c r="H14" s="27">
        <f>D14/F6*100</f>
        <v>9.117647058823529</v>
      </c>
      <c r="I14" s="38">
        <v>0</v>
      </c>
      <c r="J14" s="38">
        <v>0</v>
      </c>
      <c r="K14" s="27" t="e">
        <f t="shared" si="0"/>
        <v>#DIV/0!</v>
      </c>
      <c r="L14" s="112"/>
      <c r="M14" s="112"/>
      <c r="O14" s="64"/>
      <c r="P14" s="64"/>
      <c r="Q14" s="64"/>
    </row>
    <row r="15" spans="1:19" s="62" customFormat="1" ht="15" customHeight="1">
      <c r="A15" s="116">
        <v>10</v>
      </c>
      <c r="B15" s="114" t="s">
        <v>27</v>
      </c>
      <c r="C15" s="115">
        <v>8.3000000000000004E-2</v>
      </c>
      <c r="D15" s="27">
        <v>17</v>
      </c>
      <c r="E15" s="67">
        <v>17</v>
      </c>
      <c r="F15" s="150"/>
      <c r="G15" s="27">
        <f>D15/E15*100</f>
        <v>100</v>
      </c>
      <c r="H15" s="27">
        <f>D15/F6*100</f>
        <v>5</v>
      </c>
      <c r="I15" s="38">
        <v>0</v>
      </c>
      <c r="J15" s="38">
        <v>0</v>
      </c>
      <c r="K15" s="27" t="e">
        <f t="shared" si="0"/>
        <v>#DIV/0!</v>
      </c>
      <c r="L15" s="112"/>
      <c r="M15" s="112"/>
      <c r="O15" s="64"/>
      <c r="P15" s="64"/>
      <c r="Q15" s="64"/>
    </row>
    <row r="16" spans="1:19" s="62" customFormat="1" ht="15" customHeight="1">
      <c r="A16" s="116">
        <v>11</v>
      </c>
      <c r="B16" s="114" t="s">
        <v>28</v>
      </c>
      <c r="C16" s="115">
        <v>8.3000000000000004E-2</v>
      </c>
      <c r="D16" s="27">
        <v>24</v>
      </c>
      <c r="E16" s="67">
        <v>24</v>
      </c>
      <c r="F16" s="150"/>
      <c r="G16" s="27">
        <f t="shared" si="1"/>
        <v>100</v>
      </c>
      <c r="H16" s="27">
        <f>D16/F6*100</f>
        <v>7.0588235294117645</v>
      </c>
      <c r="I16" s="38">
        <v>0</v>
      </c>
      <c r="J16" s="38">
        <v>0</v>
      </c>
      <c r="K16" s="27" t="e">
        <f t="shared" si="0"/>
        <v>#DIV/0!</v>
      </c>
      <c r="L16" s="112"/>
      <c r="M16" s="112"/>
      <c r="O16" s="64"/>
      <c r="P16" s="64"/>
      <c r="Q16" s="64"/>
    </row>
    <row r="17" spans="1:17" s="62" customFormat="1" ht="15" customHeight="1">
      <c r="A17" s="116">
        <v>12</v>
      </c>
      <c r="B17" s="114" t="s">
        <v>29</v>
      </c>
      <c r="C17" s="115">
        <v>8.3000000000000004E-2</v>
      </c>
      <c r="D17" s="27">
        <v>25</v>
      </c>
      <c r="E17" s="67">
        <v>25</v>
      </c>
      <c r="F17" s="151"/>
      <c r="G17" s="27">
        <f>D17/E17*100</f>
        <v>100</v>
      </c>
      <c r="H17" s="27">
        <f>D17/F6*100</f>
        <v>7.3529411764705888</v>
      </c>
      <c r="I17" s="38">
        <v>0</v>
      </c>
      <c r="J17" s="38">
        <v>0</v>
      </c>
      <c r="K17" s="27" t="e">
        <f t="shared" si="0"/>
        <v>#DIV/0!</v>
      </c>
      <c r="L17" s="112"/>
      <c r="M17" s="112"/>
      <c r="O17" s="64"/>
      <c r="P17" s="64"/>
      <c r="Q17" s="64"/>
    </row>
    <row r="18" spans="1:17" s="62" customFormat="1" ht="20.100000000000001" customHeight="1">
      <c r="A18" s="52"/>
      <c r="B18" s="53" t="s">
        <v>30</v>
      </c>
      <c r="C18" s="28">
        <v>1</v>
      </c>
      <c r="D18" s="111">
        <f t="shared" ref="D18:F18" si="2">SUM(D6:D17)</f>
        <v>349</v>
      </c>
      <c r="E18" s="111">
        <f t="shared" si="2"/>
        <v>349</v>
      </c>
      <c r="F18" s="55">
        <f t="shared" si="2"/>
        <v>340</v>
      </c>
      <c r="G18" s="27">
        <f>D18/E18*100</f>
        <v>100</v>
      </c>
      <c r="H18" s="27">
        <f>D18/F18*100</f>
        <v>102.64705882352941</v>
      </c>
      <c r="I18" s="38">
        <f>SUM(I6:I17)</f>
        <v>0</v>
      </c>
      <c r="J18" s="38">
        <f>SUM(J6:J17)</f>
        <v>0</v>
      </c>
      <c r="K18" s="27" t="e">
        <f t="shared" si="0"/>
        <v>#DIV/0!</v>
      </c>
      <c r="L18" s="52"/>
      <c r="M18" s="52"/>
      <c r="O18" s="64"/>
      <c r="P18" s="64"/>
      <c r="Q18" s="64"/>
    </row>
    <row r="19" spans="1:17">
      <c r="I19" s="75"/>
    </row>
  </sheetData>
  <mergeCells count="11">
    <mergeCell ref="A3:A5"/>
    <mergeCell ref="B3:B5"/>
    <mergeCell ref="C3:C5"/>
    <mergeCell ref="F6:F17"/>
    <mergeCell ref="D3:K3"/>
    <mergeCell ref="L3:M3"/>
    <mergeCell ref="D4:H4"/>
    <mergeCell ref="I4:K4"/>
    <mergeCell ref="O4:P4"/>
    <mergeCell ref="L4:L5"/>
    <mergeCell ref="M4:M5"/>
  </mergeCells>
  <printOptions horizontalCentered="1"/>
  <pageMargins left="0.11811023622047245" right="0.19685039370078741" top="1.1023622047244095" bottom="0.23622047244094491" header="0.31496062992125984" footer="0.31496062992125984"/>
  <pageSetup paperSize="10000" scale="84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9" tint="0.39997558519241921"/>
    <pageSetUpPr fitToPage="1"/>
  </sheetPr>
  <dimension ref="A1:P19"/>
  <sheetViews>
    <sheetView view="pageBreakPreview" zoomScale="60" zoomScaleNormal="100" workbookViewId="0">
      <selection activeCell="E18" sqref="E18"/>
    </sheetView>
  </sheetViews>
  <sheetFormatPr defaultColWidth="9" defaultRowHeight="15"/>
  <cols>
    <col min="1" max="1" width="4.42578125" customWidth="1"/>
    <col min="2" max="2" width="22" customWidth="1"/>
    <col min="4" max="4" width="11.140625" customWidth="1"/>
    <col min="5" max="7" width="14.28515625" customWidth="1"/>
    <col min="8" max="8" width="13.42578125" customWidth="1"/>
    <col min="9" max="9" width="11.28515625" customWidth="1"/>
    <col min="10" max="10" width="10.85546875" customWidth="1"/>
    <col min="11" max="11" width="27.85546875" customWidth="1"/>
    <col min="12" max="12" width="29.140625" customWidth="1"/>
    <col min="13" max="13" width="17.85546875" customWidth="1"/>
    <col min="14" max="14" width="15.28515625" customWidth="1"/>
    <col min="15" max="15" width="14.140625" customWidth="1"/>
    <col min="16" max="16" width="11.28515625" customWidth="1"/>
  </cols>
  <sheetData>
    <row r="1" spans="1:16" ht="18.75">
      <c r="A1" s="22" t="s">
        <v>94</v>
      </c>
      <c r="B1" s="22"/>
      <c r="C1" s="22"/>
      <c r="D1" s="22"/>
      <c r="E1" s="2"/>
      <c r="F1" s="2"/>
      <c r="G1" s="2"/>
      <c r="H1" s="3"/>
      <c r="I1" s="3"/>
      <c r="J1" s="3"/>
      <c r="K1" s="3"/>
      <c r="L1" s="3"/>
    </row>
    <row r="2" spans="1:16" ht="24.75" customHeight="1">
      <c r="A2" s="23" t="s">
        <v>0</v>
      </c>
      <c r="B2" s="24"/>
      <c r="C2" s="25" t="s">
        <v>1</v>
      </c>
      <c r="D2" s="23" t="s">
        <v>46</v>
      </c>
      <c r="E2" s="3"/>
      <c r="F2" s="3"/>
      <c r="G2" s="3"/>
      <c r="H2" s="3"/>
      <c r="I2" s="3"/>
      <c r="J2" s="3"/>
      <c r="K2" s="3"/>
      <c r="L2" s="3"/>
    </row>
    <row r="3" spans="1:16" ht="37.5" customHeight="1">
      <c r="A3" s="145" t="s">
        <v>3</v>
      </c>
      <c r="B3" s="145" t="s">
        <v>4</v>
      </c>
      <c r="C3" s="143" t="s">
        <v>95</v>
      </c>
      <c r="D3" s="152" t="str">
        <f>D2</f>
        <v>Pelayanan Kesehatan Orang dengan Gangguan Jiwa (ODGJ) Berat</v>
      </c>
      <c r="E3" s="152"/>
      <c r="F3" s="152"/>
      <c r="G3" s="152"/>
      <c r="H3" s="152"/>
      <c r="I3" s="152"/>
      <c r="J3" s="152"/>
      <c r="K3" s="137"/>
      <c r="L3" s="136" t="s">
        <v>5</v>
      </c>
      <c r="M3" s="137"/>
      <c r="N3" s="47"/>
      <c r="O3" s="47"/>
      <c r="P3" s="47"/>
    </row>
    <row r="4" spans="1:16" ht="18">
      <c r="A4" s="146"/>
      <c r="B4" s="146"/>
      <c r="C4" s="148"/>
      <c r="D4" s="138" t="s">
        <v>6</v>
      </c>
      <c r="E4" s="138"/>
      <c r="F4" s="138"/>
      <c r="G4" s="138"/>
      <c r="H4" s="139"/>
      <c r="I4" s="140" t="s">
        <v>7</v>
      </c>
      <c r="J4" s="140"/>
      <c r="K4" s="141"/>
      <c r="L4" s="143" t="s">
        <v>8</v>
      </c>
      <c r="M4" s="143" t="s">
        <v>9</v>
      </c>
      <c r="N4" s="142"/>
      <c r="O4" s="142"/>
      <c r="P4" s="48"/>
    </row>
    <row r="5" spans="1:16" ht="69" customHeight="1">
      <c r="A5" s="147"/>
      <c r="B5" s="147"/>
      <c r="C5" s="144"/>
      <c r="D5" s="8" t="s">
        <v>96</v>
      </c>
      <c r="E5" s="8" t="s">
        <v>11</v>
      </c>
      <c r="F5" s="9" t="s">
        <v>12</v>
      </c>
      <c r="G5" s="9" t="s">
        <v>34</v>
      </c>
      <c r="H5" s="9" t="s">
        <v>47</v>
      </c>
      <c r="I5" s="8" t="s">
        <v>97</v>
      </c>
      <c r="J5" s="9" t="s">
        <v>16</v>
      </c>
      <c r="K5" s="9" t="s">
        <v>17</v>
      </c>
      <c r="L5" s="144"/>
      <c r="M5" s="144"/>
      <c r="N5" s="49"/>
      <c r="O5" s="49"/>
      <c r="P5" s="48"/>
    </row>
    <row r="6" spans="1:16" ht="58.5" customHeight="1">
      <c r="A6" s="10">
        <v>1</v>
      </c>
      <c r="B6" s="11" t="s">
        <v>18</v>
      </c>
      <c r="C6" s="30">
        <v>8.3000000000000004E-2</v>
      </c>
      <c r="D6" s="13">
        <v>1</v>
      </c>
      <c r="E6" s="13">
        <v>1</v>
      </c>
      <c r="F6" s="153">
        <v>27</v>
      </c>
      <c r="G6" s="13">
        <f>D6/E6*100</f>
        <v>100</v>
      </c>
      <c r="H6" s="13">
        <f>D6/F6*100</f>
        <v>3.7037037037037033</v>
      </c>
      <c r="I6" s="19">
        <v>0</v>
      </c>
      <c r="J6" s="19">
        <v>0</v>
      </c>
      <c r="K6" s="13" t="e">
        <f t="shared" ref="K6:K18" si="0">I6/J6*100</f>
        <v>#DIV/0!</v>
      </c>
      <c r="L6" s="59" t="s">
        <v>116</v>
      </c>
      <c r="M6" s="59" t="s">
        <v>114</v>
      </c>
    </row>
    <row r="7" spans="1:16">
      <c r="A7" s="14">
        <v>2</v>
      </c>
      <c r="B7" s="11" t="s">
        <v>19</v>
      </c>
      <c r="C7" s="30">
        <v>8.3000000000000004E-2</v>
      </c>
      <c r="D7" s="13">
        <v>4</v>
      </c>
      <c r="E7" s="13">
        <v>4</v>
      </c>
      <c r="F7" s="154"/>
      <c r="G7" s="27">
        <f>D7/E7*100</f>
        <v>100</v>
      </c>
      <c r="H7" s="27">
        <f>D7/F6*100</f>
        <v>14.814814814814813</v>
      </c>
      <c r="I7" s="19">
        <v>0</v>
      </c>
      <c r="J7" s="19">
        <v>0</v>
      </c>
      <c r="K7" s="13" t="e">
        <f t="shared" si="0"/>
        <v>#DIV/0!</v>
      </c>
      <c r="L7" s="20"/>
      <c r="M7" s="20"/>
    </row>
    <row r="8" spans="1:16" ht="42.75">
      <c r="A8" s="14">
        <v>3</v>
      </c>
      <c r="B8" s="11" t="s">
        <v>20</v>
      </c>
      <c r="C8" s="30">
        <v>8.3000000000000004E-2</v>
      </c>
      <c r="D8" s="13">
        <v>2</v>
      </c>
      <c r="E8" s="13">
        <v>2</v>
      </c>
      <c r="F8" s="154"/>
      <c r="G8" s="27">
        <f t="shared" ref="G8:G17" si="1">D8/E8*100</f>
        <v>100</v>
      </c>
      <c r="H8" s="27">
        <f>D8/F6*100</f>
        <v>7.4074074074074066</v>
      </c>
      <c r="I8" s="19">
        <v>0</v>
      </c>
      <c r="J8" s="19">
        <v>0</v>
      </c>
      <c r="K8" s="13" t="e">
        <f t="shared" si="0"/>
        <v>#DIV/0!</v>
      </c>
      <c r="L8" s="59" t="s">
        <v>116</v>
      </c>
      <c r="M8" s="59" t="s">
        <v>114</v>
      </c>
    </row>
    <row r="9" spans="1:16" ht="42.75">
      <c r="A9" s="14">
        <v>4</v>
      </c>
      <c r="B9" s="11" t="s">
        <v>21</v>
      </c>
      <c r="C9" s="30">
        <v>8.3000000000000004E-2</v>
      </c>
      <c r="D9" s="13">
        <v>2</v>
      </c>
      <c r="E9" s="13">
        <v>2</v>
      </c>
      <c r="F9" s="154"/>
      <c r="G9" s="27">
        <f t="shared" si="1"/>
        <v>100</v>
      </c>
      <c r="H9" s="27">
        <f>D9/F6*100</f>
        <v>7.4074074074074066</v>
      </c>
      <c r="I9" s="19">
        <v>0</v>
      </c>
      <c r="J9" s="19">
        <v>0</v>
      </c>
      <c r="K9" s="13" t="e">
        <f t="shared" si="0"/>
        <v>#DIV/0!</v>
      </c>
      <c r="L9" s="59" t="s">
        <v>116</v>
      </c>
      <c r="M9" s="59" t="s">
        <v>114</v>
      </c>
    </row>
    <row r="10" spans="1:16">
      <c r="A10" s="14">
        <v>5</v>
      </c>
      <c r="B10" s="11" t="s">
        <v>22</v>
      </c>
      <c r="C10" s="30">
        <v>8.3000000000000004E-2</v>
      </c>
      <c r="D10" s="13">
        <v>3</v>
      </c>
      <c r="E10" s="13">
        <v>3</v>
      </c>
      <c r="F10" s="154"/>
      <c r="G10" s="27">
        <f t="shared" si="1"/>
        <v>100</v>
      </c>
      <c r="H10" s="27">
        <f>D10/F6*100</f>
        <v>11.111111111111111</v>
      </c>
      <c r="I10" s="19">
        <v>0</v>
      </c>
      <c r="J10" s="19">
        <v>0</v>
      </c>
      <c r="K10" s="13" t="e">
        <f t="shared" si="0"/>
        <v>#DIV/0!</v>
      </c>
      <c r="L10" s="20"/>
      <c r="M10" s="20"/>
    </row>
    <row r="11" spans="1:16">
      <c r="A11" s="14">
        <v>6</v>
      </c>
      <c r="B11" s="11" t="s">
        <v>23</v>
      </c>
      <c r="C11" s="30">
        <v>8.3000000000000004E-2</v>
      </c>
      <c r="D11" s="13">
        <v>2</v>
      </c>
      <c r="E11" s="13">
        <v>2</v>
      </c>
      <c r="F11" s="154"/>
      <c r="G11" s="27">
        <f t="shared" si="1"/>
        <v>100</v>
      </c>
      <c r="H11" s="27">
        <f>D11/F6*100</f>
        <v>7.4074074074074066</v>
      </c>
      <c r="I11" s="19">
        <v>0</v>
      </c>
      <c r="J11" s="19">
        <v>0</v>
      </c>
      <c r="K11" s="13" t="e">
        <f t="shared" si="0"/>
        <v>#DIV/0!</v>
      </c>
      <c r="L11" s="20"/>
      <c r="M11" s="20"/>
    </row>
    <row r="12" spans="1:16">
      <c r="A12" s="14">
        <v>7</v>
      </c>
      <c r="B12" s="11" t="s">
        <v>24</v>
      </c>
      <c r="C12" s="30">
        <v>8.3000000000000004E-2</v>
      </c>
      <c r="D12" s="13">
        <v>2</v>
      </c>
      <c r="E12" s="13">
        <v>2</v>
      </c>
      <c r="F12" s="154"/>
      <c r="G12" s="27">
        <f t="shared" si="1"/>
        <v>100</v>
      </c>
      <c r="H12" s="27">
        <f>D12/F6*100</f>
        <v>7.4074074074074066</v>
      </c>
      <c r="I12" s="19"/>
      <c r="J12" s="19"/>
      <c r="K12" s="13" t="e">
        <f t="shared" si="0"/>
        <v>#DIV/0!</v>
      </c>
      <c r="L12" s="20"/>
      <c r="M12" s="20"/>
      <c r="N12" s="62"/>
      <c r="O12" s="70"/>
    </row>
    <row r="13" spans="1:16">
      <c r="A13" s="14">
        <v>8</v>
      </c>
      <c r="B13" s="11" t="s">
        <v>25</v>
      </c>
      <c r="C13" s="30">
        <v>8.3000000000000004E-2</v>
      </c>
      <c r="D13" s="13">
        <v>2</v>
      </c>
      <c r="E13" s="13">
        <v>2</v>
      </c>
      <c r="F13" s="154"/>
      <c r="G13" s="27">
        <f t="shared" si="1"/>
        <v>100</v>
      </c>
      <c r="H13" s="27">
        <f>D13/F6*100</f>
        <v>7.4074074074074066</v>
      </c>
      <c r="I13" s="19"/>
      <c r="J13" s="19"/>
      <c r="K13" s="13" t="e">
        <f t="shared" si="0"/>
        <v>#DIV/0!</v>
      </c>
      <c r="L13" s="20"/>
      <c r="M13" s="20"/>
    </row>
    <row r="14" spans="1:16">
      <c r="A14" s="14">
        <v>9</v>
      </c>
      <c r="B14" s="11" t="s">
        <v>26</v>
      </c>
      <c r="C14" s="30">
        <v>8.3000000000000004E-2</v>
      </c>
      <c r="D14" s="13">
        <v>3</v>
      </c>
      <c r="E14" s="13">
        <v>3</v>
      </c>
      <c r="F14" s="154"/>
      <c r="G14" s="27">
        <f t="shared" si="1"/>
        <v>100</v>
      </c>
      <c r="H14" s="27">
        <f>D14/F6*100</f>
        <v>11.111111111111111</v>
      </c>
      <c r="I14" s="19"/>
      <c r="J14" s="19"/>
      <c r="K14" s="13" t="e">
        <f t="shared" si="0"/>
        <v>#DIV/0!</v>
      </c>
      <c r="L14" s="20"/>
      <c r="M14" s="20"/>
    </row>
    <row r="15" spans="1:16">
      <c r="A15" s="14">
        <v>10</v>
      </c>
      <c r="B15" s="11" t="s">
        <v>27</v>
      </c>
      <c r="C15" s="30">
        <v>8.3000000000000004E-2</v>
      </c>
      <c r="D15" s="13">
        <v>3</v>
      </c>
      <c r="E15" s="13">
        <v>3</v>
      </c>
      <c r="F15" s="154"/>
      <c r="G15" s="27">
        <f t="shared" si="1"/>
        <v>100</v>
      </c>
      <c r="H15" s="27">
        <f>D15/F6*100</f>
        <v>11.111111111111111</v>
      </c>
      <c r="I15" s="19"/>
      <c r="J15" s="19"/>
      <c r="K15" s="13" t="e">
        <f t="shared" si="0"/>
        <v>#DIV/0!</v>
      </c>
      <c r="L15" s="20"/>
      <c r="M15" s="20"/>
    </row>
    <row r="16" spans="1:16">
      <c r="A16" s="14">
        <v>11</v>
      </c>
      <c r="B16" s="11" t="s">
        <v>28</v>
      </c>
      <c r="C16" s="30">
        <v>8.3000000000000004E-2</v>
      </c>
      <c r="D16" s="13">
        <v>2</v>
      </c>
      <c r="E16" s="13">
        <v>2</v>
      </c>
      <c r="F16" s="154"/>
      <c r="G16" s="27">
        <f t="shared" si="1"/>
        <v>100</v>
      </c>
      <c r="H16" s="27">
        <f>D16/F6*100</f>
        <v>7.4074074074074066</v>
      </c>
      <c r="I16" s="19"/>
      <c r="J16" s="19"/>
      <c r="K16" s="13" t="e">
        <f t="shared" si="0"/>
        <v>#DIV/0!</v>
      </c>
      <c r="L16" s="20"/>
      <c r="M16" s="20"/>
    </row>
    <row r="17" spans="1:13">
      <c r="A17" s="14">
        <v>12</v>
      </c>
      <c r="B17" s="11" t="s">
        <v>29</v>
      </c>
      <c r="C17" s="30">
        <v>8.3000000000000004E-2</v>
      </c>
      <c r="D17" s="13">
        <v>5</v>
      </c>
      <c r="E17" s="13">
        <v>5</v>
      </c>
      <c r="F17" s="155"/>
      <c r="G17" s="27">
        <f t="shared" si="1"/>
        <v>100</v>
      </c>
      <c r="H17" s="27">
        <f>D17/F6*100</f>
        <v>18.518518518518519</v>
      </c>
      <c r="I17" s="19"/>
      <c r="J17" s="19"/>
      <c r="K17" s="13" t="e">
        <f t="shared" si="0"/>
        <v>#DIV/0!</v>
      </c>
      <c r="L17" s="20"/>
      <c r="M17" s="20"/>
    </row>
    <row r="18" spans="1:13">
      <c r="A18" s="15"/>
      <c r="B18" s="16" t="s">
        <v>30</v>
      </c>
      <c r="C18" s="17">
        <v>1</v>
      </c>
      <c r="D18" s="18">
        <f t="shared" ref="D18:F18" si="2">SUM(D6:D17)</f>
        <v>31</v>
      </c>
      <c r="E18" s="18">
        <f t="shared" si="2"/>
        <v>31</v>
      </c>
      <c r="F18" s="18">
        <f t="shared" si="2"/>
        <v>27</v>
      </c>
      <c r="G18" s="13">
        <f>D18/E18*100</f>
        <v>100</v>
      </c>
      <c r="H18" s="13">
        <f>D18/F18*100</f>
        <v>114.81481481481481</v>
      </c>
      <c r="I18" s="19">
        <v>0</v>
      </c>
      <c r="J18" s="19">
        <v>0</v>
      </c>
      <c r="K18" s="13" t="e">
        <f t="shared" si="0"/>
        <v>#DIV/0!</v>
      </c>
      <c r="L18" s="15"/>
      <c r="M18" s="15"/>
    </row>
    <row r="19" spans="1:13">
      <c r="A19" s="109"/>
      <c r="B19" s="109"/>
      <c r="C19" s="109"/>
      <c r="D19" s="109"/>
      <c r="E19" s="109"/>
      <c r="F19" s="109"/>
      <c r="G19" s="109"/>
      <c r="H19" s="109"/>
      <c r="I19" s="75"/>
    </row>
  </sheetData>
  <mergeCells count="11">
    <mergeCell ref="A3:A5"/>
    <mergeCell ref="B3:B5"/>
    <mergeCell ref="C3:C5"/>
    <mergeCell ref="F6:F17"/>
    <mergeCell ref="D3:K3"/>
    <mergeCell ref="L3:M3"/>
    <mergeCell ref="D4:H4"/>
    <mergeCell ref="I4:K4"/>
    <mergeCell ref="N4:O4"/>
    <mergeCell ref="L4:L5"/>
    <mergeCell ref="M4:M5"/>
  </mergeCells>
  <printOptions horizontalCentered="1"/>
  <pageMargins left="0.11811023622047245" right="0.19685039370078741" top="1.1023622047244095" bottom="0.23622047244094491" header="0.31496062992125984" footer="0.31496062992125984"/>
  <pageSetup paperSize="10000" scale="81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9" tint="-0.249977111117893"/>
    <pageSetUpPr fitToPage="1"/>
  </sheetPr>
  <dimension ref="A1:O19"/>
  <sheetViews>
    <sheetView view="pageBreakPreview" topLeftCell="A6" zoomScale="80" zoomScaleNormal="100" workbookViewId="0">
      <selection activeCell="J17" sqref="J17"/>
    </sheetView>
  </sheetViews>
  <sheetFormatPr defaultColWidth="9" defaultRowHeight="15"/>
  <cols>
    <col min="1" max="1" width="4.42578125" customWidth="1"/>
    <col min="2" max="2" width="22" customWidth="1"/>
    <col min="4" max="4" width="11.140625" customWidth="1"/>
    <col min="5" max="5" width="14.42578125" customWidth="1"/>
    <col min="6" max="6" width="13.85546875" customWidth="1"/>
    <col min="7" max="7" width="11.7109375" customWidth="1"/>
    <col min="8" max="8" width="11.28515625" customWidth="1"/>
    <col min="9" max="9" width="18" customWidth="1"/>
    <col min="10" max="10" width="27.85546875" customWidth="1"/>
    <col min="11" max="11" width="29.140625" customWidth="1"/>
    <col min="12" max="12" width="20.5703125" customWidth="1"/>
    <col min="13" max="13" width="30.85546875" customWidth="1"/>
    <col min="14" max="14" width="14.140625" customWidth="1"/>
    <col min="15" max="15" width="11.28515625" customWidth="1"/>
  </cols>
  <sheetData>
    <row r="1" spans="1:15" ht="18.75">
      <c r="A1" s="22" t="s">
        <v>94</v>
      </c>
      <c r="B1" s="22"/>
      <c r="C1" s="22"/>
      <c r="D1" s="22"/>
      <c r="E1" s="2"/>
      <c r="F1" s="2"/>
      <c r="G1" s="3"/>
      <c r="H1" s="3"/>
      <c r="I1" s="3"/>
      <c r="J1" s="3"/>
      <c r="K1" s="3"/>
    </row>
    <row r="2" spans="1:15" ht="24.75" customHeight="1">
      <c r="A2" s="23" t="s">
        <v>0</v>
      </c>
      <c r="B2" s="24"/>
      <c r="C2" s="25" t="s">
        <v>1</v>
      </c>
      <c r="D2" s="23" t="s">
        <v>48</v>
      </c>
      <c r="E2" s="3"/>
      <c r="F2" s="3"/>
      <c r="G2" s="3"/>
      <c r="H2" s="3"/>
      <c r="I2" s="3"/>
      <c r="J2" s="3"/>
      <c r="K2" s="3"/>
    </row>
    <row r="3" spans="1:15" ht="18">
      <c r="A3" s="145" t="s">
        <v>3</v>
      </c>
      <c r="B3" s="145" t="s">
        <v>4</v>
      </c>
      <c r="C3" s="143" t="s">
        <v>95</v>
      </c>
      <c r="D3" s="152" t="str">
        <f>D2</f>
        <v xml:space="preserve">Pelayanan Kesehatan Orang Terduga Tuberculosis (TBC) </v>
      </c>
      <c r="E3" s="152"/>
      <c r="F3" s="152"/>
      <c r="G3" s="152"/>
      <c r="H3" s="152"/>
      <c r="I3" s="152"/>
      <c r="J3" s="152"/>
      <c r="K3" s="137"/>
      <c r="L3" s="136" t="s">
        <v>5</v>
      </c>
      <c r="M3" s="137"/>
    </row>
    <row r="4" spans="1:15" ht="18">
      <c r="A4" s="146"/>
      <c r="B4" s="146"/>
      <c r="C4" s="148"/>
      <c r="D4" s="138" t="s">
        <v>6</v>
      </c>
      <c r="E4" s="138"/>
      <c r="F4" s="138"/>
      <c r="G4" s="138"/>
      <c r="H4" s="139"/>
      <c r="I4" s="140" t="s">
        <v>7</v>
      </c>
      <c r="J4" s="140"/>
      <c r="K4" s="141"/>
      <c r="L4" s="143" t="s">
        <v>8</v>
      </c>
      <c r="M4" s="143" t="s">
        <v>9</v>
      </c>
    </row>
    <row r="5" spans="1:15" ht="63.75">
      <c r="A5" s="147"/>
      <c r="B5" s="147"/>
      <c r="C5" s="144"/>
      <c r="D5" s="8" t="s">
        <v>96</v>
      </c>
      <c r="E5" s="8" t="s">
        <v>11</v>
      </c>
      <c r="F5" s="9" t="s">
        <v>12</v>
      </c>
      <c r="G5" s="9" t="s">
        <v>34</v>
      </c>
      <c r="H5" s="9" t="s">
        <v>47</v>
      </c>
      <c r="I5" s="8" t="s">
        <v>100</v>
      </c>
      <c r="J5" s="9" t="s">
        <v>16</v>
      </c>
      <c r="K5" s="9" t="s">
        <v>17</v>
      </c>
      <c r="L5" s="144"/>
      <c r="M5" s="144"/>
    </row>
    <row r="6" spans="1:15" ht="43.5" customHeight="1">
      <c r="A6" s="10">
        <v>1</v>
      </c>
      <c r="B6" s="11" t="s">
        <v>18</v>
      </c>
      <c r="C6" s="30">
        <v>8.3000000000000004E-2</v>
      </c>
      <c r="D6" s="13">
        <v>9</v>
      </c>
      <c r="E6" s="104">
        <v>9</v>
      </c>
      <c r="F6" s="153">
        <v>143</v>
      </c>
      <c r="G6" s="13">
        <f>D6/E6*100</f>
        <v>100</v>
      </c>
      <c r="H6" s="13">
        <f>D6/F6*100</f>
        <v>6.2937062937062942</v>
      </c>
      <c r="I6" s="19">
        <v>0</v>
      </c>
      <c r="J6" s="19">
        <v>0</v>
      </c>
      <c r="K6" s="13" t="e">
        <f t="shared" ref="K6:K18" si="0">I6/J6*100</f>
        <v>#DIV/0!</v>
      </c>
      <c r="L6" s="59" t="s">
        <v>109</v>
      </c>
      <c r="M6" s="59" t="s">
        <v>110</v>
      </c>
    </row>
    <row r="7" spans="1:15" ht="42.75" customHeight="1">
      <c r="A7" s="14">
        <v>2</v>
      </c>
      <c r="B7" s="11" t="s">
        <v>19</v>
      </c>
      <c r="C7" s="30">
        <v>8.3000000000000004E-2</v>
      </c>
      <c r="D7" s="13">
        <v>9</v>
      </c>
      <c r="E7" s="104">
        <v>9</v>
      </c>
      <c r="F7" s="154"/>
      <c r="G7" s="27">
        <f>D7/E7*100</f>
        <v>100</v>
      </c>
      <c r="H7" s="27">
        <f>D7/F6*100</f>
        <v>6.2937062937062942</v>
      </c>
      <c r="I7" s="19">
        <v>0</v>
      </c>
      <c r="J7" s="19">
        <v>0</v>
      </c>
      <c r="K7" s="13" t="e">
        <f t="shared" si="0"/>
        <v>#DIV/0!</v>
      </c>
      <c r="L7" s="59" t="s">
        <v>109</v>
      </c>
      <c r="M7" s="59" t="s">
        <v>110</v>
      </c>
    </row>
    <row r="8" spans="1:15" ht="42.75" customHeight="1">
      <c r="A8" s="14">
        <v>3</v>
      </c>
      <c r="B8" s="11" t="s">
        <v>20</v>
      </c>
      <c r="C8" s="30">
        <v>8.3000000000000004E-2</v>
      </c>
      <c r="D8" s="13">
        <v>14</v>
      </c>
      <c r="E8" s="104">
        <v>14</v>
      </c>
      <c r="F8" s="154"/>
      <c r="G8" s="27">
        <f>D8/E8*100</f>
        <v>100</v>
      </c>
      <c r="H8" s="27">
        <f>D8/F6*100</f>
        <v>9.79020979020979</v>
      </c>
      <c r="I8" s="19">
        <v>0</v>
      </c>
      <c r="J8" s="19">
        <v>0</v>
      </c>
      <c r="K8" s="13" t="e">
        <f t="shared" si="0"/>
        <v>#DIV/0!</v>
      </c>
      <c r="L8" s="59" t="s">
        <v>109</v>
      </c>
      <c r="M8" s="59" t="s">
        <v>110</v>
      </c>
    </row>
    <row r="9" spans="1:15" ht="43.5" customHeight="1">
      <c r="A9" s="14">
        <v>4</v>
      </c>
      <c r="B9" s="11" t="s">
        <v>21</v>
      </c>
      <c r="C9" s="30">
        <v>8.3000000000000004E-2</v>
      </c>
      <c r="D9" s="13">
        <v>6</v>
      </c>
      <c r="E9" s="104">
        <v>6</v>
      </c>
      <c r="F9" s="154"/>
      <c r="G9" s="27">
        <f t="shared" ref="G9:G17" si="1">D9/E9*100</f>
        <v>100</v>
      </c>
      <c r="H9" s="27">
        <f>D9/F6*100</f>
        <v>4.1958041958041958</v>
      </c>
      <c r="I9" s="19">
        <v>0</v>
      </c>
      <c r="J9" s="19">
        <v>0</v>
      </c>
      <c r="K9" s="13" t="e">
        <f t="shared" si="0"/>
        <v>#DIV/0!</v>
      </c>
      <c r="L9" s="59" t="s">
        <v>109</v>
      </c>
      <c r="M9" s="59" t="s">
        <v>110</v>
      </c>
    </row>
    <row r="10" spans="1:15" ht="45" customHeight="1">
      <c r="A10" s="14">
        <v>5</v>
      </c>
      <c r="B10" s="11" t="s">
        <v>22</v>
      </c>
      <c r="C10" s="30">
        <v>8.3000000000000004E-2</v>
      </c>
      <c r="D10" s="13">
        <v>15</v>
      </c>
      <c r="E10" s="104">
        <v>15</v>
      </c>
      <c r="F10" s="154"/>
      <c r="G10" s="27">
        <f t="shared" si="1"/>
        <v>100</v>
      </c>
      <c r="H10" s="27">
        <f>D10/F6*100</f>
        <v>10.48951048951049</v>
      </c>
      <c r="I10" s="19">
        <v>0</v>
      </c>
      <c r="J10" s="19">
        <v>0</v>
      </c>
      <c r="K10" s="13" t="e">
        <f t="shared" si="0"/>
        <v>#DIV/0!</v>
      </c>
      <c r="L10" s="59" t="s">
        <v>109</v>
      </c>
      <c r="M10" s="59" t="s">
        <v>110</v>
      </c>
    </row>
    <row r="11" spans="1:15" ht="14.25" customHeight="1">
      <c r="A11" s="14">
        <v>6</v>
      </c>
      <c r="B11" s="11" t="s">
        <v>23</v>
      </c>
      <c r="C11" s="30">
        <v>8.3000000000000004E-2</v>
      </c>
      <c r="D11" s="13">
        <v>21</v>
      </c>
      <c r="E11" s="104">
        <v>21</v>
      </c>
      <c r="F11" s="154"/>
      <c r="G11" s="27">
        <f t="shared" si="1"/>
        <v>100</v>
      </c>
      <c r="H11" s="27">
        <f>D11/F6*100</f>
        <v>14.685314685314685</v>
      </c>
      <c r="I11" s="19">
        <v>0</v>
      </c>
      <c r="J11" s="19">
        <v>0</v>
      </c>
      <c r="K11" s="13" t="e">
        <f t="shared" si="0"/>
        <v>#DIV/0!</v>
      </c>
      <c r="L11" s="59" t="s">
        <v>109</v>
      </c>
      <c r="M11" s="59" t="s">
        <v>110</v>
      </c>
      <c r="N11" s="62"/>
      <c r="O11" s="70"/>
    </row>
    <row r="12" spans="1:15" ht="14.25" customHeight="1">
      <c r="A12" s="14">
        <v>7</v>
      </c>
      <c r="B12" s="11" t="s">
        <v>24</v>
      </c>
      <c r="C12" s="30">
        <v>8.3000000000000004E-2</v>
      </c>
      <c r="D12" s="13">
        <v>21</v>
      </c>
      <c r="E12" s="104">
        <v>21</v>
      </c>
      <c r="F12" s="154"/>
      <c r="G12" s="27">
        <f t="shared" si="1"/>
        <v>100</v>
      </c>
      <c r="H12" s="27">
        <f>D12/F6*100</f>
        <v>14.685314685314685</v>
      </c>
      <c r="I12" s="19">
        <v>0</v>
      </c>
      <c r="J12" s="19">
        <v>0</v>
      </c>
      <c r="K12" s="13" t="e">
        <f t="shared" si="0"/>
        <v>#DIV/0!</v>
      </c>
      <c r="L12" s="59" t="s">
        <v>109</v>
      </c>
      <c r="M12" s="59" t="s">
        <v>110</v>
      </c>
    </row>
    <row r="13" spans="1:15" ht="14.25" customHeight="1">
      <c r="A13" s="14">
        <v>8</v>
      </c>
      <c r="B13" s="11" t="s">
        <v>25</v>
      </c>
      <c r="C13" s="30">
        <v>8.3000000000000004E-2</v>
      </c>
      <c r="D13" s="13">
        <v>12</v>
      </c>
      <c r="E13" s="104">
        <v>12</v>
      </c>
      <c r="F13" s="154"/>
      <c r="G13" s="27">
        <f t="shared" si="1"/>
        <v>100</v>
      </c>
      <c r="H13" s="27">
        <f>D13/F6*100</f>
        <v>8.3916083916083917</v>
      </c>
      <c r="I13" s="19">
        <v>0</v>
      </c>
      <c r="J13" s="19">
        <v>0</v>
      </c>
      <c r="K13" s="13" t="e">
        <f t="shared" si="0"/>
        <v>#DIV/0!</v>
      </c>
      <c r="L13" s="59" t="s">
        <v>109</v>
      </c>
      <c r="M13" s="59" t="s">
        <v>110</v>
      </c>
    </row>
    <row r="14" spans="1:15" ht="14.25" customHeight="1">
      <c r="A14" s="14">
        <v>9</v>
      </c>
      <c r="B14" s="11" t="s">
        <v>26</v>
      </c>
      <c r="C14" s="30">
        <v>8.3000000000000004E-2</v>
      </c>
      <c r="D14" s="13">
        <v>17</v>
      </c>
      <c r="E14" s="104">
        <v>17</v>
      </c>
      <c r="F14" s="154"/>
      <c r="G14" s="27">
        <f t="shared" si="1"/>
        <v>100</v>
      </c>
      <c r="H14" s="27">
        <f>D14/F6*100</f>
        <v>11.888111888111888</v>
      </c>
      <c r="I14" s="19">
        <v>0</v>
      </c>
      <c r="J14" s="19">
        <v>0</v>
      </c>
      <c r="K14" s="13" t="e">
        <f t="shared" si="0"/>
        <v>#DIV/0!</v>
      </c>
      <c r="L14" s="59" t="s">
        <v>109</v>
      </c>
      <c r="M14" s="59" t="s">
        <v>110</v>
      </c>
    </row>
    <row r="15" spans="1:15" ht="14.25" customHeight="1">
      <c r="A15" s="14">
        <v>10</v>
      </c>
      <c r="B15" s="11" t="s">
        <v>27</v>
      </c>
      <c r="C15" s="30">
        <v>8.3000000000000004E-2</v>
      </c>
      <c r="D15" s="13">
        <v>20</v>
      </c>
      <c r="E15" s="104">
        <v>20</v>
      </c>
      <c r="F15" s="154"/>
      <c r="G15" s="27">
        <f t="shared" si="1"/>
        <v>100</v>
      </c>
      <c r="H15" s="27">
        <f>D15/F6*100</f>
        <v>13.986013986013987</v>
      </c>
      <c r="I15" s="19">
        <v>0</v>
      </c>
      <c r="J15" s="19">
        <v>0</v>
      </c>
      <c r="K15" s="13" t="e">
        <f t="shared" si="0"/>
        <v>#DIV/0!</v>
      </c>
      <c r="L15" s="59" t="s">
        <v>109</v>
      </c>
      <c r="M15" s="59" t="s">
        <v>110</v>
      </c>
    </row>
    <row r="16" spans="1:15" ht="14.25" customHeight="1">
      <c r="A16" s="14">
        <v>11</v>
      </c>
      <c r="B16" s="11" t="s">
        <v>28</v>
      </c>
      <c r="C16" s="30">
        <v>8.3000000000000004E-2</v>
      </c>
      <c r="D16" s="13">
        <v>6</v>
      </c>
      <c r="E16" s="104">
        <v>6</v>
      </c>
      <c r="F16" s="154"/>
      <c r="G16" s="27">
        <f t="shared" si="1"/>
        <v>100</v>
      </c>
      <c r="H16" s="27">
        <f>D16/F6*100</f>
        <v>4.1958041958041958</v>
      </c>
      <c r="I16" s="19">
        <v>0</v>
      </c>
      <c r="J16" s="19">
        <v>0</v>
      </c>
      <c r="K16" s="13" t="e">
        <f t="shared" si="0"/>
        <v>#DIV/0!</v>
      </c>
      <c r="L16" s="29"/>
      <c r="M16" s="29"/>
    </row>
    <row r="17" spans="1:13" ht="14.25" customHeight="1">
      <c r="A17" s="14">
        <v>12</v>
      </c>
      <c r="B17" s="11" t="s">
        <v>29</v>
      </c>
      <c r="C17" s="30">
        <v>8.3000000000000004E-2</v>
      </c>
      <c r="D17" s="13">
        <v>8</v>
      </c>
      <c r="E17" s="104">
        <v>8</v>
      </c>
      <c r="F17" s="155"/>
      <c r="G17" s="27">
        <f t="shared" si="1"/>
        <v>100</v>
      </c>
      <c r="H17" s="27">
        <f>D17/F6*100</f>
        <v>5.5944055944055942</v>
      </c>
      <c r="I17" s="19">
        <v>0</v>
      </c>
      <c r="J17" s="19">
        <v>0</v>
      </c>
      <c r="K17" s="13" t="e">
        <f t="shared" si="0"/>
        <v>#DIV/0!</v>
      </c>
      <c r="L17" s="29"/>
      <c r="M17" s="29"/>
    </row>
    <row r="18" spans="1:13">
      <c r="A18" s="15"/>
      <c r="B18" s="16" t="s">
        <v>30</v>
      </c>
      <c r="C18" s="17">
        <v>1</v>
      </c>
      <c r="D18" s="18">
        <f t="shared" ref="D18:F18" si="2">SUM(D6:D17)</f>
        <v>158</v>
      </c>
      <c r="E18" s="18">
        <f t="shared" ref="E18" si="3">SUM(E6:E17)</f>
        <v>158</v>
      </c>
      <c r="F18" s="18">
        <f t="shared" si="2"/>
        <v>143</v>
      </c>
      <c r="G18" s="13">
        <f>D18/E18*100</f>
        <v>100</v>
      </c>
      <c r="H18" s="13">
        <f>D18/F18*100</f>
        <v>110.48951048951048</v>
      </c>
      <c r="I18" s="19">
        <v>0</v>
      </c>
      <c r="J18" s="19">
        <v>0</v>
      </c>
      <c r="K18" s="13" t="e">
        <f t="shared" si="0"/>
        <v>#DIV/0!</v>
      </c>
      <c r="L18" s="29"/>
      <c r="M18" s="29"/>
    </row>
    <row r="19" spans="1:13">
      <c r="D19" s="99"/>
    </row>
  </sheetData>
  <mergeCells count="10">
    <mergeCell ref="M4:M5"/>
    <mergeCell ref="D3:K3"/>
    <mergeCell ref="L3:M3"/>
    <mergeCell ref="D4:H4"/>
    <mergeCell ref="I4:K4"/>
    <mergeCell ref="A3:A5"/>
    <mergeCell ref="B3:B5"/>
    <mergeCell ref="C3:C5"/>
    <mergeCell ref="F6:F17"/>
    <mergeCell ref="L4:L5"/>
  </mergeCells>
  <printOptions horizontalCentered="1"/>
  <pageMargins left="0.11811023622047245" right="0.19685039370078741" top="1.1023622047244095" bottom="0.23622047244094491" header="0.31496062992125984" footer="0.31496062992125984"/>
  <pageSetup paperSize="10000" scale="72" fitToHeight="0" orientation="landscape" r:id="rId1"/>
  <colBreaks count="1" manualBreakCount="1">
    <brk id="13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9" tint="-0.249977111117893"/>
    <pageSetUpPr fitToPage="1"/>
  </sheetPr>
  <dimension ref="A1:Q19"/>
  <sheetViews>
    <sheetView view="pageBreakPreview" topLeftCell="B10" zoomScale="80" zoomScaleNormal="100" workbookViewId="0">
      <selection activeCell="H17" sqref="H17"/>
    </sheetView>
  </sheetViews>
  <sheetFormatPr defaultColWidth="9" defaultRowHeight="15"/>
  <cols>
    <col min="1" max="1" width="4.42578125" customWidth="1"/>
    <col min="2" max="2" width="22" customWidth="1"/>
    <col min="4" max="4" width="11.140625" customWidth="1"/>
    <col min="5" max="6" width="15.140625" customWidth="1"/>
    <col min="7" max="7" width="11.7109375" customWidth="1"/>
    <col min="8" max="8" width="11.28515625" customWidth="1"/>
    <col min="9" max="9" width="10.85546875" customWidth="1"/>
    <col min="10" max="10" width="27.85546875" customWidth="1"/>
    <col min="11" max="11" width="28.7109375" customWidth="1"/>
    <col min="12" max="12" width="22.140625" customWidth="1"/>
    <col min="13" max="13" width="23.85546875" customWidth="1"/>
    <col min="14" max="14" width="14.140625" customWidth="1"/>
    <col min="15" max="15" width="11.28515625" customWidth="1"/>
    <col min="17" max="17" width="12.5703125" customWidth="1"/>
  </cols>
  <sheetData>
    <row r="1" spans="1:17" ht="18">
      <c r="A1" s="22" t="s">
        <v>94</v>
      </c>
      <c r="B1" s="22"/>
      <c r="C1" s="22"/>
      <c r="D1" s="22"/>
      <c r="E1" s="22"/>
      <c r="F1" s="22"/>
      <c r="G1" s="45"/>
      <c r="H1" s="45"/>
      <c r="I1" s="45"/>
      <c r="J1" s="45"/>
      <c r="K1" s="45"/>
      <c r="L1" s="46"/>
      <c r="M1" s="46"/>
    </row>
    <row r="2" spans="1:17" ht="24.75" customHeight="1">
      <c r="A2" s="23" t="s">
        <v>0</v>
      </c>
      <c r="B2" s="24"/>
      <c r="C2" s="25" t="s">
        <v>1</v>
      </c>
      <c r="D2" s="23" t="s">
        <v>49</v>
      </c>
      <c r="E2" s="45"/>
      <c r="F2" s="45"/>
      <c r="G2" s="45"/>
      <c r="H2" s="45"/>
      <c r="I2" s="45"/>
      <c r="J2" s="45"/>
      <c r="K2" s="45"/>
      <c r="L2" s="46"/>
      <c r="M2" s="46"/>
    </row>
    <row r="3" spans="1:17" ht="18">
      <c r="A3" s="145" t="s">
        <v>3</v>
      </c>
      <c r="B3" s="145" t="s">
        <v>4</v>
      </c>
      <c r="C3" s="143" t="s">
        <v>95</v>
      </c>
      <c r="D3" s="152" t="str">
        <f>D2</f>
        <v xml:space="preserve">Pelayanan Kesehatan Orang dengan Resiko terinfeksi HIV </v>
      </c>
      <c r="E3" s="152"/>
      <c r="F3" s="152"/>
      <c r="G3" s="152"/>
      <c r="H3" s="152"/>
      <c r="I3" s="152"/>
      <c r="J3" s="152"/>
      <c r="K3" s="137"/>
      <c r="L3" s="136" t="s">
        <v>5</v>
      </c>
      <c r="M3" s="137"/>
    </row>
    <row r="4" spans="1:17" ht="18">
      <c r="A4" s="146"/>
      <c r="B4" s="146"/>
      <c r="C4" s="148"/>
      <c r="D4" s="138" t="s">
        <v>6</v>
      </c>
      <c r="E4" s="138"/>
      <c r="F4" s="138"/>
      <c r="G4" s="138"/>
      <c r="H4" s="139"/>
      <c r="I4" s="140" t="s">
        <v>7</v>
      </c>
      <c r="J4" s="140"/>
      <c r="K4" s="141"/>
      <c r="L4" s="143" t="s">
        <v>8</v>
      </c>
      <c r="M4" s="143" t="s">
        <v>9</v>
      </c>
      <c r="P4" s="71">
        <v>0.51459999999999995</v>
      </c>
    </row>
    <row r="5" spans="1:17" ht="63.75">
      <c r="A5" s="147"/>
      <c r="B5" s="147"/>
      <c r="C5" s="144"/>
      <c r="D5" s="8" t="s">
        <v>96</v>
      </c>
      <c r="E5" s="8" t="s">
        <v>11</v>
      </c>
      <c r="F5" s="9" t="s">
        <v>12</v>
      </c>
      <c r="G5" s="9" t="s">
        <v>34</v>
      </c>
      <c r="H5" s="9" t="s">
        <v>47</v>
      </c>
      <c r="I5" s="8" t="s">
        <v>97</v>
      </c>
      <c r="J5" s="9" t="s">
        <v>16</v>
      </c>
      <c r="K5" s="9" t="s">
        <v>17</v>
      </c>
      <c r="L5" s="144"/>
      <c r="M5" s="144"/>
      <c r="P5" s="71">
        <v>0.49080000000000001</v>
      </c>
    </row>
    <row r="6" spans="1:17" ht="61.5" customHeight="1">
      <c r="A6" s="10">
        <v>1</v>
      </c>
      <c r="B6" s="11" t="s">
        <v>18</v>
      </c>
      <c r="C6" s="30">
        <v>8.3000000000000004E-2</v>
      </c>
      <c r="D6" s="13">
        <v>35</v>
      </c>
      <c r="E6" s="13">
        <v>35</v>
      </c>
      <c r="F6" s="153">
        <v>450</v>
      </c>
      <c r="G6" s="13">
        <f>D6/E6*100</f>
        <v>100</v>
      </c>
      <c r="H6" s="13">
        <f>D6/F6*100</f>
        <v>7.7777777777777777</v>
      </c>
      <c r="I6" s="19">
        <v>0</v>
      </c>
      <c r="J6" s="19">
        <v>0</v>
      </c>
      <c r="K6" s="13" t="e">
        <f t="shared" ref="K6:K18" si="0">I6/J6*100</f>
        <v>#DIV/0!</v>
      </c>
      <c r="L6" s="59" t="s">
        <v>109</v>
      </c>
      <c r="M6" s="59" t="s">
        <v>110</v>
      </c>
      <c r="P6" s="71"/>
      <c r="Q6" s="71"/>
    </row>
    <row r="7" spans="1:17" ht="61.5" customHeight="1">
      <c r="A7" s="14">
        <v>2</v>
      </c>
      <c r="B7" s="11" t="s">
        <v>19</v>
      </c>
      <c r="C7" s="30">
        <v>8.3000000000000004E-2</v>
      </c>
      <c r="D7" s="13">
        <v>29</v>
      </c>
      <c r="E7" s="13">
        <v>29</v>
      </c>
      <c r="F7" s="154"/>
      <c r="G7" s="27">
        <f>D7/E7*100</f>
        <v>100</v>
      </c>
      <c r="H7" s="27">
        <f>D7/F6*100</f>
        <v>6.4444444444444446</v>
      </c>
      <c r="I7" s="19">
        <v>0</v>
      </c>
      <c r="J7" s="19">
        <v>0</v>
      </c>
      <c r="K7" s="13" t="e">
        <f t="shared" si="0"/>
        <v>#DIV/0!</v>
      </c>
      <c r="L7" s="59" t="s">
        <v>109</v>
      </c>
      <c r="M7" s="59" t="s">
        <v>110</v>
      </c>
      <c r="P7" s="71"/>
    </row>
    <row r="8" spans="1:17" ht="56.25" customHeight="1">
      <c r="A8" s="14">
        <v>3</v>
      </c>
      <c r="B8" s="11" t="s">
        <v>20</v>
      </c>
      <c r="C8" s="30">
        <v>8.3000000000000004E-2</v>
      </c>
      <c r="D8" s="13">
        <v>38</v>
      </c>
      <c r="E8" s="13">
        <v>38</v>
      </c>
      <c r="F8" s="154"/>
      <c r="G8" s="27">
        <f t="shared" ref="G8:G17" si="1">D8/E8*100</f>
        <v>100</v>
      </c>
      <c r="H8" s="27">
        <f>D8/F6*100</f>
        <v>8.4444444444444446</v>
      </c>
      <c r="I8" s="19">
        <v>0</v>
      </c>
      <c r="J8" s="19">
        <v>0</v>
      </c>
      <c r="K8" s="13" t="e">
        <f t="shared" si="0"/>
        <v>#DIV/0!</v>
      </c>
      <c r="L8" s="59" t="s">
        <v>109</v>
      </c>
      <c r="M8" s="59" t="s">
        <v>110</v>
      </c>
      <c r="P8" s="71"/>
    </row>
    <row r="9" spans="1:17" ht="59.25" customHeight="1">
      <c r="A9" s="14">
        <v>4</v>
      </c>
      <c r="B9" s="11" t="s">
        <v>21</v>
      </c>
      <c r="C9" s="30">
        <v>8.3000000000000004E-2</v>
      </c>
      <c r="D9" s="13">
        <v>8</v>
      </c>
      <c r="E9" s="13">
        <v>8</v>
      </c>
      <c r="F9" s="154"/>
      <c r="G9" s="27">
        <f t="shared" si="1"/>
        <v>100</v>
      </c>
      <c r="H9" s="27">
        <f>D9/F6*100</f>
        <v>1.7777777777777777</v>
      </c>
      <c r="I9" s="19">
        <v>0</v>
      </c>
      <c r="J9" s="19">
        <v>0</v>
      </c>
      <c r="K9" s="13" t="e">
        <f>I9/J9*100</f>
        <v>#DIV/0!</v>
      </c>
      <c r="L9" s="59" t="s">
        <v>109</v>
      </c>
      <c r="M9" s="59" t="s">
        <v>110</v>
      </c>
      <c r="P9" s="71"/>
    </row>
    <row r="10" spans="1:17" ht="57.75" customHeight="1">
      <c r="A10" s="14">
        <v>5</v>
      </c>
      <c r="B10" s="11" t="s">
        <v>22</v>
      </c>
      <c r="C10" s="30">
        <v>8.3000000000000004E-2</v>
      </c>
      <c r="D10" s="13">
        <v>58</v>
      </c>
      <c r="E10" s="13">
        <v>58</v>
      </c>
      <c r="F10" s="154"/>
      <c r="G10" s="27">
        <f t="shared" si="1"/>
        <v>100</v>
      </c>
      <c r="H10" s="27">
        <f>D10/F6*100</f>
        <v>12.888888888888889</v>
      </c>
      <c r="I10" s="19">
        <v>0</v>
      </c>
      <c r="J10" s="19">
        <v>0</v>
      </c>
      <c r="K10" s="13" t="e">
        <f t="shared" si="0"/>
        <v>#DIV/0!</v>
      </c>
      <c r="L10" s="59" t="s">
        <v>109</v>
      </c>
      <c r="M10" s="59" t="s">
        <v>110</v>
      </c>
      <c r="P10" s="71"/>
    </row>
    <row r="11" spans="1:17" ht="15" customHeight="1">
      <c r="A11" s="14">
        <v>6</v>
      </c>
      <c r="B11" s="11" t="s">
        <v>23</v>
      </c>
      <c r="C11" s="30">
        <v>8.3000000000000004E-2</v>
      </c>
      <c r="D11" s="13">
        <v>23</v>
      </c>
      <c r="E11" s="13">
        <v>23</v>
      </c>
      <c r="F11" s="154"/>
      <c r="G11" s="27">
        <f t="shared" si="1"/>
        <v>100</v>
      </c>
      <c r="H11" s="27">
        <f>D11/F6*100</f>
        <v>5.1111111111111116</v>
      </c>
      <c r="I11" s="19">
        <v>0</v>
      </c>
      <c r="J11" s="19">
        <v>0</v>
      </c>
      <c r="K11" s="13" t="e">
        <f t="shared" si="0"/>
        <v>#DIV/0!</v>
      </c>
      <c r="L11" s="59" t="s">
        <v>109</v>
      </c>
      <c r="M11" s="59" t="s">
        <v>110</v>
      </c>
      <c r="N11" s="62"/>
      <c r="O11" s="70"/>
      <c r="P11" s="71"/>
    </row>
    <row r="12" spans="1:17" ht="15" customHeight="1">
      <c r="A12" s="14">
        <v>7</v>
      </c>
      <c r="B12" s="11" t="s">
        <v>24</v>
      </c>
      <c r="C12" s="30">
        <v>8.3000000000000004E-2</v>
      </c>
      <c r="D12" s="13">
        <v>34</v>
      </c>
      <c r="E12" s="13">
        <v>34</v>
      </c>
      <c r="F12" s="154"/>
      <c r="G12" s="27">
        <f t="shared" si="1"/>
        <v>100</v>
      </c>
      <c r="H12" s="27">
        <f>D12/F6*100</f>
        <v>7.5555555555555554</v>
      </c>
      <c r="I12" s="19">
        <v>0</v>
      </c>
      <c r="J12" s="19">
        <v>0</v>
      </c>
      <c r="K12" s="13" t="e">
        <f t="shared" si="0"/>
        <v>#DIV/0!</v>
      </c>
      <c r="L12" s="59" t="s">
        <v>109</v>
      </c>
      <c r="M12" s="59" t="s">
        <v>110</v>
      </c>
      <c r="P12" s="71"/>
    </row>
    <row r="13" spans="1:17" ht="15" customHeight="1">
      <c r="A13" s="14">
        <v>8</v>
      </c>
      <c r="B13" s="11" t="s">
        <v>25</v>
      </c>
      <c r="C13" s="30">
        <v>8.3000000000000004E-2</v>
      </c>
      <c r="D13" s="13">
        <v>52</v>
      </c>
      <c r="E13" s="13">
        <v>52</v>
      </c>
      <c r="F13" s="154"/>
      <c r="G13" s="27">
        <f t="shared" si="1"/>
        <v>100</v>
      </c>
      <c r="H13" s="27">
        <f>D13/F6*100</f>
        <v>11.555555555555555</v>
      </c>
      <c r="I13" s="19">
        <v>0</v>
      </c>
      <c r="J13" s="19">
        <v>0</v>
      </c>
      <c r="K13" s="13" t="e">
        <f t="shared" si="0"/>
        <v>#DIV/0!</v>
      </c>
      <c r="L13" s="59" t="s">
        <v>109</v>
      </c>
      <c r="M13" s="59" t="s">
        <v>110</v>
      </c>
      <c r="P13" s="71"/>
    </row>
    <row r="14" spans="1:17" ht="15" customHeight="1">
      <c r="A14" s="14">
        <v>9</v>
      </c>
      <c r="B14" s="11" t="s">
        <v>26</v>
      </c>
      <c r="C14" s="30">
        <v>8.3000000000000004E-2</v>
      </c>
      <c r="D14" s="13">
        <v>45</v>
      </c>
      <c r="E14" s="13">
        <v>45</v>
      </c>
      <c r="F14" s="154"/>
      <c r="G14" s="27">
        <f t="shared" si="1"/>
        <v>100</v>
      </c>
      <c r="H14" s="27">
        <f>D14/F6*100</f>
        <v>10</v>
      </c>
      <c r="I14" s="19">
        <v>0</v>
      </c>
      <c r="J14" s="19">
        <v>0</v>
      </c>
      <c r="K14" s="13" t="e">
        <f t="shared" si="0"/>
        <v>#DIV/0!</v>
      </c>
      <c r="L14" s="59" t="s">
        <v>109</v>
      </c>
      <c r="M14" s="59" t="s">
        <v>110</v>
      </c>
      <c r="P14" s="71"/>
    </row>
    <row r="15" spans="1:17" ht="15" customHeight="1">
      <c r="A15" s="14">
        <v>10</v>
      </c>
      <c r="B15" s="11" t="s">
        <v>27</v>
      </c>
      <c r="C15" s="30">
        <v>8.3000000000000004E-2</v>
      </c>
      <c r="D15" s="13">
        <v>48</v>
      </c>
      <c r="E15" s="13">
        <v>48</v>
      </c>
      <c r="F15" s="154"/>
      <c r="G15" s="27">
        <f t="shared" si="1"/>
        <v>100</v>
      </c>
      <c r="H15" s="27">
        <f>D15/F6*100</f>
        <v>10.666666666666668</v>
      </c>
      <c r="I15" s="19">
        <v>0</v>
      </c>
      <c r="J15" s="19">
        <v>0</v>
      </c>
      <c r="K15" s="13" t="e">
        <f t="shared" si="0"/>
        <v>#DIV/0!</v>
      </c>
      <c r="L15" s="59" t="s">
        <v>109</v>
      </c>
      <c r="M15" s="59" t="s">
        <v>110</v>
      </c>
    </row>
    <row r="16" spans="1:17" ht="15" customHeight="1">
      <c r="A16" s="14">
        <v>11</v>
      </c>
      <c r="B16" s="11" t="s">
        <v>28</v>
      </c>
      <c r="C16" s="30">
        <v>8.3000000000000004E-2</v>
      </c>
      <c r="D16" s="13">
        <v>36</v>
      </c>
      <c r="E16" s="13">
        <v>36</v>
      </c>
      <c r="F16" s="154"/>
      <c r="G16" s="27">
        <f t="shared" si="1"/>
        <v>100</v>
      </c>
      <c r="H16" s="27">
        <f>D16/F6*100</f>
        <v>8</v>
      </c>
      <c r="I16" s="19">
        <v>0</v>
      </c>
      <c r="J16" s="19">
        <v>0</v>
      </c>
      <c r="K16" s="13" t="e">
        <f t="shared" si="0"/>
        <v>#DIV/0!</v>
      </c>
      <c r="L16" s="29"/>
      <c r="M16" s="29"/>
    </row>
    <row r="17" spans="1:13" ht="15" customHeight="1">
      <c r="A17" s="14">
        <v>12</v>
      </c>
      <c r="B17" s="11" t="s">
        <v>29</v>
      </c>
      <c r="C17" s="30">
        <v>8.3000000000000004E-2</v>
      </c>
      <c r="D17" s="13">
        <v>36</v>
      </c>
      <c r="E17" s="13">
        <v>36</v>
      </c>
      <c r="F17" s="155"/>
      <c r="G17" s="27">
        <f t="shared" si="1"/>
        <v>100</v>
      </c>
      <c r="H17" s="27">
        <f>D17/F6*100</f>
        <v>8</v>
      </c>
      <c r="I17" s="19">
        <v>0</v>
      </c>
      <c r="J17" s="19">
        <v>0</v>
      </c>
      <c r="K17" s="13" t="e">
        <f t="shared" si="0"/>
        <v>#DIV/0!</v>
      </c>
      <c r="L17" s="20"/>
      <c r="M17" s="20"/>
    </row>
    <row r="18" spans="1:13">
      <c r="A18" s="15"/>
      <c r="B18" s="16" t="s">
        <v>30</v>
      </c>
      <c r="C18" s="17">
        <v>1</v>
      </c>
      <c r="D18" s="18">
        <f t="shared" ref="D18:F18" si="2">SUM(D6:D17)</f>
        <v>442</v>
      </c>
      <c r="E18" s="18">
        <f>SUM(E6:E17)</f>
        <v>442</v>
      </c>
      <c r="F18" s="18">
        <f t="shared" si="2"/>
        <v>450</v>
      </c>
      <c r="G18" s="13">
        <f>D18/E18*100</f>
        <v>100</v>
      </c>
      <c r="H18" s="13">
        <f>D18/F18*100</f>
        <v>98.222222222222229</v>
      </c>
      <c r="I18" s="18">
        <f>SUM(I6:I17)</f>
        <v>0</v>
      </c>
      <c r="J18" s="18">
        <f>SUM(J6:J17)</f>
        <v>0</v>
      </c>
      <c r="K18" s="13" t="e">
        <f t="shared" si="0"/>
        <v>#DIV/0!</v>
      </c>
      <c r="L18" s="15"/>
      <c r="M18" s="15"/>
    </row>
    <row r="19" spans="1:13">
      <c r="A19" s="109"/>
      <c r="B19" s="109"/>
      <c r="C19" s="109"/>
      <c r="D19" s="109"/>
      <c r="E19" s="109"/>
      <c r="F19" s="109"/>
      <c r="G19" s="109"/>
      <c r="H19" s="109"/>
      <c r="I19" s="75"/>
    </row>
  </sheetData>
  <mergeCells count="10">
    <mergeCell ref="M4:M5"/>
    <mergeCell ref="D3:K3"/>
    <mergeCell ref="L3:M3"/>
    <mergeCell ref="D4:H4"/>
    <mergeCell ref="I4:K4"/>
    <mergeCell ref="A3:A5"/>
    <mergeCell ref="B3:B5"/>
    <mergeCell ref="C3:C5"/>
    <mergeCell ref="F6:F17"/>
    <mergeCell ref="L4:L5"/>
  </mergeCells>
  <printOptions horizontalCentered="1"/>
  <pageMargins left="0.11811023622047245" right="0.19685039370078741" top="1.1023622047244095" bottom="0.23622047244094491" header="0.31496062992125984" footer="0.31496062992125984"/>
  <pageSetup paperSize="10000" scale="76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3" tint="-0.249977111117893"/>
    <pageSetUpPr fitToPage="1"/>
  </sheetPr>
  <dimension ref="A1:R19"/>
  <sheetViews>
    <sheetView view="pageBreakPreview" topLeftCell="A11" zoomScale="80" zoomScaleNormal="100" workbookViewId="0">
      <selection activeCell="I17" sqref="I17"/>
    </sheetView>
  </sheetViews>
  <sheetFormatPr defaultColWidth="9" defaultRowHeight="15"/>
  <cols>
    <col min="1" max="1" width="4.42578125" customWidth="1"/>
    <col min="2" max="2" width="18.5703125" customWidth="1"/>
    <col min="4" max="4" width="11.140625" customWidth="1"/>
    <col min="5" max="5" width="10.5703125" customWidth="1"/>
    <col min="6" max="6" width="12.5703125" customWidth="1"/>
    <col min="7" max="7" width="11.7109375" customWidth="1"/>
    <col min="8" max="8" width="11.28515625" customWidth="1"/>
    <col min="9" max="9" width="14.28515625" customWidth="1"/>
    <col min="10" max="10" width="18.85546875" customWidth="1"/>
    <col min="11" max="11" width="13" customWidth="1"/>
    <col min="12" max="12" width="37.7109375" customWidth="1"/>
    <col min="13" max="13" width="33.85546875" customWidth="1"/>
    <col min="14" max="14" width="0.28515625" customWidth="1"/>
    <col min="15" max="15" width="11.28515625" hidden="1" customWidth="1"/>
    <col min="16" max="18" width="9" hidden="1" customWidth="1"/>
  </cols>
  <sheetData>
    <row r="1" spans="1:13" ht="18.75">
      <c r="A1" s="22" t="s">
        <v>99</v>
      </c>
      <c r="B1" s="2"/>
      <c r="C1" s="2"/>
      <c r="D1" s="2"/>
      <c r="E1" s="2"/>
      <c r="F1" s="2"/>
      <c r="G1" s="3"/>
      <c r="H1" s="3"/>
      <c r="I1" s="3"/>
      <c r="J1" s="3"/>
      <c r="K1" s="3"/>
    </row>
    <row r="2" spans="1:13" ht="24.75" customHeight="1">
      <c r="A2" s="43" t="s">
        <v>0</v>
      </c>
      <c r="B2" s="44"/>
      <c r="C2" s="41" t="s">
        <v>1</v>
      </c>
      <c r="D2" s="7" t="s">
        <v>50</v>
      </c>
      <c r="E2" s="3"/>
      <c r="F2" s="3"/>
      <c r="G2" s="3"/>
      <c r="H2" s="3"/>
      <c r="I2" s="3"/>
      <c r="J2" s="3"/>
      <c r="K2" s="3"/>
    </row>
    <row r="3" spans="1:13" ht="18">
      <c r="A3" s="145" t="s">
        <v>3</v>
      </c>
      <c r="B3" s="145" t="s">
        <v>4</v>
      </c>
      <c r="C3" s="143" t="s">
        <v>95</v>
      </c>
      <c r="D3" s="152" t="str">
        <f>D2</f>
        <v>Desa Siaga Purnama Mandiri</v>
      </c>
      <c r="E3" s="152"/>
      <c r="F3" s="152"/>
      <c r="G3" s="152"/>
      <c r="H3" s="152"/>
      <c r="I3" s="152"/>
      <c r="J3" s="152"/>
      <c r="K3" s="137"/>
      <c r="L3" s="136" t="s">
        <v>5</v>
      </c>
      <c r="M3" s="137"/>
    </row>
    <row r="4" spans="1:13" ht="18">
      <c r="A4" s="146"/>
      <c r="B4" s="146"/>
      <c r="C4" s="148"/>
      <c r="D4" s="138" t="s">
        <v>6</v>
      </c>
      <c r="E4" s="138"/>
      <c r="F4" s="138"/>
      <c r="G4" s="138"/>
      <c r="H4" s="139"/>
      <c r="I4" s="140" t="s">
        <v>7</v>
      </c>
      <c r="J4" s="140"/>
      <c r="K4" s="141"/>
      <c r="L4" s="143" t="s">
        <v>8</v>
      </c>
      <c r="M4" s="143" t="s">
        <v>9</v>
      </c>
    </row>
    <row r="5" spans="1:13" ht="76.5">
      <c r="A5" s="147"/>
      <c r="B5" s="147"/>
      <c r="C5" s="144"/>
      <c r="D5" s="8" t="s">
        <v>96</v>
      </c>
      <c r="E5" s="8" t="s">
        <v>11</v>
      </c>
      <c r="F5" s="9" t="s">
        <v>12</v>
      </c>
      <c r="G5" s="9" t="s">
        <v>34</v>
      </c>
      <c r="H5" s="9" t="s">
        <v>47</v>
      </c>
      <c r="I5" s="8" t="s">
        <v>97</v>
      </c>
      <c r="J5" s="9" t="s">
        <v>16</v>
      </c>
      <c r="K5" s="9" t="s">
        <v>17</v>
      </c>
      <c r="L5" s="144"/>
      <c r="M5" s="144"/>
    </row>
    <row r="6" spans="1:13" ht="47.25" customHeight="1">
      <c r="A6" s="10">
        <v>1</v>
      </c>
      <c r="B6" s="11" t="s">
        <v>18</v>
      </c>
      <c r="C6" s="28">
        <f>C18/12</f>
        <v>4.1666666666666664E-2</v>
      </c>
      <c r="D6" s="36">
        <v>0</v>
      </c>
      <c r="E6" s="36">
        <v>0</v>
      </c>
      <c r="F6" s="153">
        <v>5</v>
      </c>
      <c r="G6" s="13" t="e">
        <f>D6/E6*100</f>
        <v>#DIV/0!</v>
      </c>
      <c r="H6" s="13">
        <v>0</v>
      </c>
      <c r="I6" s="19">
        <v>0</v>
      </c>
      <c r="J6" s="19">
        <v>0</v>
      </c>
      <c r="K6" s="13" t="e">
        <f t="shared" ref="K6:K18" si="0">I6/J6*100</f>
        <v>#DIV/0!</v>
      </c>
      <c r="L6" s="59" t="s">
        <v>104</v>
      </c>
      <c r="M6" s="29"/>
    </row>
    <row r="7" spans="1:13" ht="48" customHeight="1">
      <c r="A7" s="14">
        <v>2</v>
      </c>
      <c r="B7" s="11" t="s">
        <v>19</v>
      </c>
      <c r="C7" s="28">
        <f>C18/12</f>
        <v>4.1666666666666664E-2</v>
      </c>
      <c r="D7" s="36">
        <v>0</v>
      </c>
      <c r="E7" s="36">
        <v>0</v>
      </c>
      <c r="F7" s="154"/>
      <c r="G7" s="27" t="e">
        <f>D7/E6*100</f>
        <v>#DIV/0!</v>
      </c>
      <c r="H7" s="27">
        <f>D7/F6*100</f>
        <v>0</v>
      </c>
      <c r="I7" s="19">
        <v>0</v>
      </c>
      <c r="J7" s="19">
        <v>0</v>
      </c>
      <c r="K7" s="13" t="e">
        <f t="shared" si="0"/>
        <v>#DIV/0!</v>
      </c>
      <c r="L7" s="59" t="s">
        <v>104</v>
      </c>
      <c r="M7" s="29"/>
    </row>
    <row r="8" spans="1:13" ht="46.5" customHeight="1">
      <c r="A8" s="14">
        <v>3</v>
      </c>
      <c r="B8" s="11" t="s">
        <v>20</v>
      </c>
      <c r="C8" s="28">
        <f>C18/12</f>
        <v>4.1666666666666664E-2</v>
      </c>
      <c r="D8" s="36">
        <v>0</v>
      </c>
      <c r="E8" s="36">
        <v>0</v>
      </c>
      <c r="F8" s="154"/>
      <c r="G8" s="27" t="e">
        <f>D8/E6*100</f>
        <v>#DIV/0!</v>
      </c>
      <c r="H8" s="27">
        <f>D8/F6*100</f>
        <v>0</v>
      </c>
      <c r="I8" s="19">
        <v>0</v>
      </c>
      <c r="J8" s="19">
        <v>0</v>
      </c>
      <c r="K8" s="13" t="e">
        <f t="shared" si="0"/>
        <v>#DIV/0!</v>
      </c>
      <c r="L8" s="59" t="s">
        <v>104</v>
      </c>
      <c r="M8" s="29"/>
    </row>
    <row r="9" spans="1:13" ht="44.25" customHeight="1">
      <c r="A9" s="14">
        <v>4</v>
      </c>
      <c r="B9" s="11" t="s">
        <v>21</v>
      </c>
      <c r="C9" s="28">
        <f>C18/12</f>
        <v>4.1666666666666664E-2</v>
      </c>
      <c r="D9" s="36">
        <v>1</v>
      </c>
      <c r="E9" s="36">
        <v>1</v>
      </c>
      <c r="F9" s="154"/>
      <c r="G9" s="27" t="e">
        <f>D9/E6*100</f>
        <v>#DIV/0!</v>
      </c>
      <c r="H9" s="27">
        <f>D9/F6*100</f>
        <v>20</v>
      </c>
      <c r="I9" s="19">
        <v>0</v>
      </c>
      <c r="J9" s="19">
        <v>0</v>
      </c>
      <c r="K9" s="13" t="e">
        <f t="shared" si="0"/>
        <v>#DIV/0!</v>
      </c>
      <c r="L9" s="59"/>
      <c r="M9" s="29"/>
    </row>
    <row r="10" spans="1:13" ht="42.75" customHeight="1">
      <c r="A10" s="14">
        <v>5</v>
      </c>
      <c r="B10" s="11" t="s">
        <v>22</v>
      </c>
      <c r="C10" s="28">
        <f>C18/12</f>
        <v>4.1666666666666664E-2</v>
      </c>
      <c r="D10" s="36">
        <v>0</v>
      </c>
      <c r="E10" s="36">
        <v>0</v>
      </c>
      <c r="F10" s="154"/>
      <c r="G10" s="27" t="e">
        <f>D10/E6*100</f>
        <v>#DIV/0!</v>
      </c>
      <c r="H10" s="27">
        <f>D10/F6*100</f>
        <v>0</v>
      </c>
      <c r="I10" s="19">
        <v>0</v>
      </c>
      <c r="J10" s="19">
        <v>0</v>
      </c>
      <c r="K10" s="13" t="e">
        <f t="shared" si="0"/>
        <v>#DIV/0!</v>
      </c>
      <c r="L10" s="59" t="s">
        <v>104</v>
      </c>
      <c r="M10" s="29"/>
    </row>
    <row r="11" spans="1:13" ht="45" customHeight="1">
      <c r="A11" s="14">
        <v>6</v>
      </c>
      <c r="B11" s="11" t="s">
        <v>23</v>
      </c>
      <c r="C11" s="28">
        <f>C18/12</f>
        <v>4.1666666666666664E-2</v>
      </c>
      <c r="D11" s="36">
        <v>0</v>
      </c>
      <c r="E11" s="36">
        <v>0</v>
      </c>
      <c r="F11" s="154"/>
      <c r="G11" s="27" t="e">
        <f>D11/E6*100</f>
        <v>#DIV/0!</v>
      </c>
      <c r="H11" s="27">
        <f>D11/F6*100</f>
        <v>0</v>
      </c>
      <c r="I11" s="19">
        <v>0</v>
      </c>
      <c r="J11" s="19">
        <v>0</v>
      </c>
      <c r="K11" s="13" t="e">
        <f t="shared" si="0"/>
        <v>#DIV/0!</v>
      </c>
      <c r="L11" s="29"/>
      <c r="M11" s="29"/>
    </row>
    <row r="12" spans="1:13" ht="42.75" customHeight="1">
      <c r="A12" s="14">
        <v>7</v>
      </c>
      <c r="B12" s="11" t="s">
        <v>24</v>
      </c>
      <c r="C12" s="28">
        <f>C18/12</f>
        <v>4.1666666666666664E-2</v>
      </c>
      <c r="D12" s="36">
        <v>0</v>
      </c>
      <c r="E12" s="36">
        <v>0</v>
      </c>
      <c r="F12" s="154"/>
      <c r="G12" s="27" t="e">
        <f>D12/E6*100</f>
        <v>#DIV/0!</v>
      </c>
      <c r="H12" s="27">
        <f>D12/F6*100</f>
        <v>0</v>
      </c>
      <c r="I12" s="19"/>
      <c r="J12" s="19"/>
      <c r="K12" s="13" t="e">
        <f t="shared" si="0"/>
        <v>#DIV/0!</v>
      </c>
      <c r="L12" s="29"/>
      <c r="M12" s="29"/>
    </row>
    <row r="13" spans="1:13" ht="42.75" customHeight="1">
      <c r="A13" s="14">
        <v>8</v>
      </c>
      <c r="B13" s="11" t="s">
        <v>25</v>
      </c>
      <c r="C13" s="28">
        <f>C18/12</f>
        <v>4.1666666666666664E-2</v>
      </c>
      <c r="D13" s="36">
        <v>0</v>
      </c>
      <c r="E13" s="36">
        <v>0</v>
      </c>
      <c r="F13" s="154"/>
      <c r="G13" s="27" t="e">
        <f>D13/E6*100</f>
        <v>#DIV/0!</v>
      </c>
      <c r="H13" s="27">
        <f>D13/F6*100</f>
        <v>0</v>
      </c>
      <c r="I13" s="19"/>
      <c r="J13" s="19"/>
      <c r="K13" s="13" t="e">
        <f t="shared" si="0"/>
        <v>#DIV/0!</v>
      </c>
      <c r="L13" s="29"/>
      <c r="M13" s="29"/>
    </row>
    <row r="14" spans="1:13" ht="43.5" customHeight="1">
      <c r="A14" s="14">
        <v>9</v>
      </c>
      <c r="B14" s="11" t="s">
        <v>26</v>
      </c>
      <c r="C14" s="28">
        <f>C18/12</f>
        <v>4.1666666666666664E-2</v>
      </c>
      <c r="D14" s="36">
        <v>2</v>
      </c>
      <c r="E14" s="36">
        <v>2</v>
      </c>
      <c r="F14" s="154"/>
      <c r="G14" s="27" t="e">
        <f>D14/E6*100</f>
        <v>#DIV/0!</v>
      </c>
      <c r="H14" s="27">
        <f>D14/F6*100</f>
        <v>40</v>
      </c>
      <c r="I14" s="19"/>
      <c r="J14" s="19"/>
      <c r="K14" s="13" t="e">
        <f t="shared" si="0"/>
        <v>#DIV/0!</v>
      </c>
      <c r="L14" s="29"/>
      <c r="M14" s="29"/>
    </row>
    <row r="15" spans="1:13" ht="42" customHeight="1">
      <c r="A15" s="14">
        <v>10</v>
      </c>
      <c r="B15" s="11" t="s">
        <v>27</v>
      </c>
      <c r="C15" s="28">
        <f>C18/12</f>
        <v>4.1666666666666664E-2</v>
      </c>
      <c r="D15" s="36">
        <v>0</v>
      </c>
      <c r="E15" s="36">
        <v>0</v>
      </c>
      <c r="F15" s="154"/>
      <c r="G15" s="27" t="e">
        <f>D15/E6*100</f>
        <v>#DIV/0!</v>
      </c>
      <c r="H15" s="27">
        <f>D15/F6*100</f>
        <v>0</v>
      </c>
      <c r="I15" s="19"/>
      <c r="J15" s="19"/>
      <c r="K15" s="13" t="e">
        <f t="shared" si="0"/>
        <v>#DIV/0!</v>
      </c>
      <c r="L15" s="29"/>
      <c r="M15" s="29"/>
    </row>
    <row r="16" spans="1:13" ht="45.75" customHeight="1">
      <c r="A16" s="14">
        <v>11</v>
      </c>
      <c r="B16" s="11" t="s">
        <v>28</v>
      </c>
      <c r="C16" s="28">
        <f>C18/12</f>
        <v>4.1666666666666664E-2</v>
      </c>
      <c r="D16" s="36">
        <v>0</v>
      </c>
      <c r="E16" s="36">
        <v>0</v>
      </c>
      <c r="F16" s="154"/>
      <c r="G16" s="27" t="e">
        <f>D16/E6*100</f>
        <v>#DIV/0!</v>
      </c>
      <c r="H16" s="27">
        <f>D16/F6*100</f>
        <v>0</v>
      </c>
      <c r="I16" s="19"/>
      <c r="J16" s="19"/>
      <c r="K16" s="13" t="e">
        <f t="shared" si="0"/>
        <v>#DIV/0!</v>
      </c>
      <c r="L16" s="29"/>
      <c r="M16" s="29"/>
    </row>
    <row r="17" spans="1:13" ht="44.25" customHeight="1">
      <c r="A17" s="14">
        <v>12</v>
      </c>
      <c r="B17" s="11" t="s">
        <v>29</v>
      </c>
      <c r="C17" s="28">
        <f>C18/12</f>
        <v>4.1666666666666664E-2</v>
      </c>
      <c r="D17" s="36">
        <v>0</v>
      </c>
      <c r="E17" s="36">
        <v>0</v>
      </c>
      <c r="F17" s="155"/>
      <c r="G17" s="27" t="e">
        <f>D17/E6*100</f>
        <v>#DIV/0!</v>
      </c>
      <c r="H17" s="27">
        <f>D17/F6*100</f>
        <v>0</v>
      </c>
      <c r="I17" s="19"/>
      <c r="J17" s="19"/>
      <c r="K17" s="13" t="e">
        <f t="shared" si="0"/>
        <v>#DIV/0!</v>
      </c>
      <c r="L17" s="29"/>
      <c r="M17" s="29"/>
    </row>
    <row r="18" spans="1:13">
      <c r="A18" s="15"/>
      <c r="B18" s="16" t="s">
        <v>30</v>
      </c>
      <c r="C18" s="17">
        <v>0.5</v>
      </c>
      <c r="D18" s="18">
        <f t="shared" ref="D18:F18" si="1">SUM(D6:D17)</f>
        <v>3</v>
      </c>
      <c r="E18" s="18">
        <f t="shared" si="1"/>
        <v>3</v>
      </c>
      <c r="F18" s="18">
        <f t="shared" si="1"/>
        <v>5</v>
      </c>
      <c r="G18" s="13">
        <f>D18/E18*100</f>
        <v>100</v>
      </c>
      <c r="H18" s="13">
        <f>D18/F18*100</f>
        <v>60</v>
      </c>
      <c r="I18" s="18">
        <f>SUM(I6:I17)</f>
        <v>0</v>
      </c>
      <c r="J18" s="18">
        <f>SUM(J6:J17)</f>
        <v>0</v>
      </c>
      <c r="K18" s="13" t="e">
        <f t="shared" si="0"/>
        <v>#DIV/0!</v>
      </c>
      <c r="L18" s="29"/>
      <c r="M18" s="29"/>
    </row>
    <row r="19" spans="1:13">
      <c r="A19" s="109"/>
      <c r="B19" s="109"/>
      <c r="C19" s="109"/>
      <c r="D19" s="109">
        <f>SUM(D11:D14)</f>
        <v>2</v>
      </c>
      <c r="E19" s="109"/>
      <c r="F19" s="109"/>
      <c r="G19" s="109"/>
      <c r="H19" s="109"/>
      <c r="I19" s="75">
        <f>SUM(I11:I14)</f>
        <v>0</v>
      </c>
    </row>
  </sheetData>
  <mergeCells count="10">
    <mergeCell ref="M4:M5"/>
    <mergeCell ref="D3:K3"/>
    <mergeCell ref="L3:M3"/>
    <mergeCell ref="D4:H4"/>
    <mergeCell ref="I4:K4"/>
    <mergeCell ref="A3:A5"/>
    <mergeCell ref="B3:B5"/>
    <mergeCell ref="C3:C5"/>
    <mergeCell ref="F6:F17"/>
    <mergeCell ref="L4:L5"/>
  </mergeCells>
  <printOptions horizontalCentered="1"/>
  <pageMargins left="0.11811023622047245" right="0.19685039370078741" top="1.1023622047244095" bottom="0.23622047244094491" header="0.31496062992125984" footer="0.31496062992125984"/>
  <pageSetup paperSize="10000" scale="78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3" tint="-0.249977111117893"/>
    <pageSetUpPr fitToPage="1"/>
  </sheetPr>
  <dimension ref="A1:M19"/>
  <sheetViews>
    <sheetView view="pageBreakPreview" topLeftCell="A10" zoomScale="64" zoomScaleNormal="100" zoomScaleSheetLayoutView="64" workbookViewId="0">
      <selection activeCell="D28" sqref="D28"/>
    </sheetView>
  </sheetViews>
  <sheetFormatPr defaultColWidth="9" defaultRowHeight="15"/>
  <cols>
    <col min="1" max="1" width="4.42578125" customWidth="1"/>
    <col min="2" max="2" width="18.5703125" customWidth="1"/>
    <col min="4" max="4" width="11.140625" customWidth="1"/>
    <col min="5" max="5" width="13.42578125" customWidth="1"/>
    <col min="6" max="6" width="11.85546875" customWidth="1"/>
    <col min="7" max="7" width="11.7109375" customWidth="1"/>
    <col min="8" max="8" width="14.140625" customWidth="1"/>
    <col min="9" max="9" width="17.28515625" customWidth="1"/>
    <col min="10" max="10" width="21" customWidth="1"/>
    <col min="11" max="11" width="20" customWidth="1"/>
    <col min="12" max="12" width="31.28515625" customWidth="1"/>
    <col min="13" max="13" width="35.85546875" customWidth="1"/>
    <col min="14" max="14" width="14.140625" customWidth="1"/>
    <col min="15" max="15" width="11.28515625" customWidth="1"/>
  </cols>
  <sheetData>
    <row r="1" spans="1:13" ht="18.75">
      <c r="A1" s="1" t="s">
        <v>94</v>
      </c>
      <c r="B1" s="1"/>
      <c r="C1" s="1"/>
      <c r="D1" s="1"/>
      <c r="E1" s="2"/>
      <c r="F1" s="2"/>
      <c r="G1" s="3"/>
      <c r="H1" s="3"/>
      <c r="I1" s="3"/>
      <c r="J1" s="3"/>
      <c r="K1" s="3"/>
    </row>
    <row r="2" spans="1:13" ht="24.75" customHeight="1">
      <c r="A2" s="4" t="s">
        <v>0</v>
      </c>
      <c r="B2" s="5"/>
      <c r="C2" s="6" t="s">
        <v>1</v>
      </c>
      <c r="D2" s="7" t="s">
        <v>51</v>
      </c>
      <c r="E2" s="3"/>
      <c r="F2" s="3"/>
      <c r="G2" s="3"/>
      <c r="H2" s="3"/>
      <c r="I2" s="3"/>
      <c r="J2" s="3"/>
      <c r="K2" s="3"/>
    </row>
    <row r="3" spans="1:13" ht="18">
      <c r="A3" s="145" t="s">
        <v>3</v>
      </c>
      <c r="B3" s="145" t="s">
        <v>4</v>
      </c>
      <c r="C3" s="143" t="s">
        <v>98</v>
      </c>
      <c r="D3" s="152" t="str">
        <f>D2</f>
        <v>Posyandu Purnama Mandiri</v>
      </c>
      <c r="E3" s="152"/>
      <c r="F3" s="152"/>
      <c r="G3" s="152"/>
      <c r="H3" s="152"/>
      <c r="I3" s="152"/>
      <c r="J3" s="152"/>
      <c r="K3" s="137"/>
      <c r="L3" s="136" t="s">
        <v>5</v>
      </c>
      <c r="M3" s="137"/>
    </row>
    <row r="4" spans="1:13" ht="18">
      <c r="A4" s="146"/>
      <c r="B4" s="146"/>
      <c r="C4" s="148"/>
      <c r="D4" s="138" t="s">
        <v>6</v>
      </c>
      <c r="E4" s="138"/>
      <c r="F4" s="138"/>
      <c r="G4" s="138"/>
      <c r="H4" s="139"/>
      <c r="I4" s="140" t="s">
        <v>7</v>
      </c>
      <c r="J4" s="140"/>
      <c r="K4" s="141"/>
      <c r="L4" s="143" t="s">
        <v>8</v>
      </c>
      <c r="M4" s="143" t="s">
        <v>9</v>
      </c>
    </row>
    <row r="5" spans="1:13" ht="63.75">
      <c r="A5" s="147"/>
      <c r="B5" s="147"/>
      <c r="C5" s="144"/>
      <c r="D5" s="8" t="s">
        <v>96</v>
      </c>
      <c r="E5" s="8" t="s">
        <v>11</v>
      </c>
      <c r="F5" s="9" t="s">
        <v>12</v>
      </c>
      <c r="G5" s="9" t="s">
        <v>34</v>
      </c>
      <c r="H5" s="9" t="s">
        <v>47</v>
      </c>
      <c r="I5" s="8" t="s">
        <v>97</v>
      </c>
      <c r="J5" s="9" t="s">
        <v>16</v>
      </c>
      <c r="K5" s="9" t="s">
        <v>17</v>
      </c>
      <c r="L5" s="144"/>
      <c r="M5" s="144"/>
    </row>
    <row r="6" spans="1:13" ht="45" customHeight="1">
      <c r="A6" s="10">
        <v>1</v>
      </c>
      <c r="B6" s="11" t="s">
        <v>18</v>
      </c>
      <c r="C6" s="120">
        <f>97/12</f>
        <v>8.0833333333333339</v>
      </c>
      <c r="D6" s="36">
        <v>0</v>
      </c>
      <c r="E6" s="153">
        <v>23</v>
      </c>
      <c r="F6" s="156">
        <v>23</v>
      </c>
      <c r="G6" s="13">
        <v>0</v>
      </c>
      <c r="H6" s="13">
        <v>0</v>
      </c>
      <c r="I6" s="19">
        <v>0</v>
      </c>
      <c r="J6" s="19">
        <v>0</v>
      </c>
      <c r="K6" s="13" t="e">
        <f t="shared" ref="K6:K18" si="0">I6/J6*100</f>
        <v>#DIV/0!</v>
      </c>
      <c r="L6" s="59" t="s">
        <v>105</v>
      </c>
      <c r="M6" s="29"/>
    </row>
    <row r="7" spans="1:13" ht="43.5" customHeight="1">
      <c r="A7" s="14">
        <v>2</v>
      </c>
      <c r="B7" s="11" t="s">
        <v>19</v>
      </c>
      <c r="C7" s="120">
        <f>97/12</f>
        <v>8.0833333333333339</v>
      </c>
      <c r="D7" s="36">
        <v>0</v>
      </c>
      <c r="E7" s="154"/>
      <c r="F7" s="157"/>
      <c r="G7" s="27">
        <f>D7/E6*100</f>
        <v>0</v>
      </c>
      <c r="H7" s="27">
        <f>D7/F6*100</f>
        <v>0</v>
      </c>
      <c r="I7" s="19">
        <v>0</v>
      </c>
      <c r="J7" s="19">
        <v>0</v>
      </c>
      <c r="K7" s="13" t="e">
        <f t="shared" si="0"/>
        <v>#DIV/0!</v>
      </c>
      <c r="L7" s="59" t="s">
        <v>105</v>
      </c>
      <c r="M7" s="29"/>
    </row>
    <row r="8" spans="1:13" ht="46.5" customHeight="1">
      <c r="A8" s="14">
        <v>3</v>
      </c>
      <c r="B8" s="11" t="s">
        <v>20</v>
      </c>
      <c r="C8" s="120">
        <f t="shared" ref="C8:C16" si="1">97/12</f>
        <v>8.0833333333333339</v>
      </c>
      <c r="D8" s="36">
        <v>0</v>
      </c>
      <c r="E8" s="154"/>
      <c r="F8" s="157"/>
      <c r="G8" s="27">
        <f>D8/E6*100</f>
        <v>0</v>
      </c>
      <c r="H8" s="27">
        <f>D8/F6*100</f>
        <v>0</v>
      </c>
      <c r="I8" s="19">
        <v>0</v>
      </c>
      <c r="J8" s="19">
        <v>0</v>
      </c>
      <c r="K8" s="13" t="e">
        <f t="shared" si="0"/>
        <v>#DIV/0!</v>
      </c>
      <c r="L8" s="59" t="s">
        <v>105</v>
      </c>
      <c r="M8" s="29"/>
    </row>
    <row r="9" spans="1:13" ht="42" customHeight="1">
      <c r="A9" s="14">
        <v>4</v>
      </c>
      <c r="B9" s="11" t="s">
        <v>21</v>
      </c>
      <c r="C9" s="120">
        <f t="shared" si="1"/>
        <v>8.0833333333333339</v>
      </c>
      <c r="D9" s="36">
        <v>0</v>
      </c>
      <c r="E9" s="154"/>
      <c r="F9" s="157"/>
      <c r="G9" s="27">
        <f>D9/E6*100</f>
        <v>0</v>
      </c>
      <c r="H9" s="27">
        <f>D9/F6*100</f>
        <v>0</v>
      </c>
      <c r="I9" s="19">
        <v>0</v>
      </c>
      <c r="J9" s="19">
        <v>0</v>
      </c>
      <c r="K9" s="13" t="e">
        <f t="shared" si="0"/>
        <v>#DIV/0!</v>
      </c>
      <c r="L9" s="59" t="s">
        <v>105</v>
      </c>
      <c r="M9" s="29"/>
    </row>
    <row r="10" spans="1:13" ht="45" customHeight="1">
      <c r="A10" s="14">
        <v>5</v>
      </c>
      <c r="B10" s="11" t="s">
        <v>22</v>
      </c>
      <c r="C10" s="120">
        <f t="shared" si="1"/>
        <v>8.0833333333333339</v>
      </c>
      <c r="D10" s="36">
        <v>0</v>
      </c>
      <c r="E10" s="154"/>
      <c r="F10" s="157"/>
      <c r="G10" s="27">
        <f>D10/E6*100</f>
        <v>0</v>
      </c>
      <c r="H10" s="27">
        <f>D10/F6*100</f>
        <v>0</v>
      </c>
      <c r="I10" s="19">
        <v>0</v>
      </c>
      <c r="J10" s="19">
        <v>0</v>
      </c>
      <c r="K10" s="13" t="e">
        <f t="shared" si="0"/>
        <v>#DIV/0!</v>
      </c>
      <c r="L10" s="59" t="s">
        <v>105</v>
      </c>
      <c r="M10" s="29"/>
    </row>
    <row r="11" spans="1:13" ht="43.5" customHeight="1">
      <c r="A11" s="14">
        <v>6</v>
      </c>
      <c r="B11" s="11" t="s">
        <v>23</v>
      </c>
      <c r="C11" s="120">
        <f t="shared" si="1"/>
        <v>8.0833333333333339</v>
      </c>
      <c r="D11" s="36">
        <v>1</v>
      </c>
      <c r="E11" s="154"/>
      <c r="F11" s="157"/>
      <c r="G11" s="27">
        <f>D11/E6*100</f>
        <v>4.3478260869565215</v>
      </c>
      <c r="H11" s="27">
        <f>D11/F6*100</f>
        <v>4.3478260869565215</v>
      </c>
      <c r="I11" s="19">
        <v>0</v>
      </c>
      <c r="J11" s="19">
        <v>0</v>
      </c>
      <c r="K11" s="13" t="e">
        <f t="shared" si="0"/>
        <v>#DIV/0!</v>
      </c>
      <c r="L11" s="29"/>
      <c r="M11" s="29"/>
    </row>
    <row r="12" spans="1:13" ht="45.75" customHeight="1">
      <c r="A12" s="14">
        <v>7</v>
      </c>
      <c r="B12" s="11" t="s">
        <v>24</v>
      </c>
      <c r="C12" s="120">
        <f t="shared" si="1"/>
        <v>8.0833333333333339</v>
      </c>
      <c r="D12" s="36">
        <v>0</v>
      </c>
      <c r="E12" s="154"/>
      <c r="F12" s="157"/>
      <c r="G12" s="27">
        <f>D12/E6*100</f>
        <v>0</v>
      </c>
      <c r="H12" s="27">
        <f>D12/F6*100</f>
        <v>0</v>
      </c>
      <c r="I12" s="19"/>
      <c r="J12" s="19"/>
      <c r="K12" s="13" t="e">
        <f t="shared" si="0"/>
        <v>#DIV/0!</v>
      </c>
      <c r="L12" s="29"/>
      <c r="M12" s="29"/>
    </row>
    <row r="13" spans="1:13" ht="42" customHeight="1">
      <c r="A13" s="14">
        <v>8</v>
      </c>
      <c r="B13" s="11" t="s">
        <v>25</v>
      </c>
      <c r="C13" s="120">
        <f t="shared" si="1"/>
        <v>8.0833333333333339</v>
      </c>
      <c r="D13" s="36">
        <v>0</v>
      </c>
      <c r="E13" s="154"/>
      <c r="F13" s="157"/>
      <c r="G13" s="27">
        <f>D13/E6*100</f>
        <v>0</v>
      </c>
      <c r="H13" s="27">
        <f>D13/F6*100</f>
        <v>0</v>
      </c>
      <c r="I13" s="19"/>
      <c r="J13" s="19"/>
      <c r="K13" s="13" t="e">
        <f t="shared" si="0"/>
        <v>#DIV/0!</v>
      </c>
      <c r="L13" s="29"/>
      <c r="M13" s="29"/>
    </row>
    <row r="14" spans="1:13" ht="42.75" customHeight="1">
      <c r="A14" s="14">
        <v>9</v>
      </c>
      <c r="B14" s="11" t="s">
        <v>26</v>
      </c>
      <c r="C14" s="120">
        <f t="shared" si="1"/>
        <v>8.0833333333333339</v>
      </c>
      <c r="D14" s="36">
        <v>5</v>
      </c>
      <c r="E14" s="154"/>
      <c r="F14" s="157"/>
      <c r="G14" s="27">
        <f>D14/E6*100</f>
        <v>21.739130434782609</v>
      </c>
      <c r="H14" s="27">
        <f>D14/F6*100</f>
        <v>21.739130434782609</v>
      </c>
      <c r="I14" s="19"/>
      <c r="J14" s="19"/>
      <c r="K14" s="13" t="e">
        <f t="shared" si="0"/>
        <v>#DIV/0!</v>
      </c>
      <c r="L14" s="29"/>
      <c r="M14" s="29"/>
    </row>
    <row r="15" spans="1:13" ht="46.5" customHeight="1">
      <c r="A15" s="14">
        <v>10</v>
      </c>
      <c r="B15" s="11" t="s">
        <v>27</v>
      </c>
      <c r="C15" s="120">
        <f t="shared" si="1"/>
        <v>8.0833333333333339</v>
      </c>
      <c r="D15" s="36">
        <v>17</v>
      </c>
      <c r="E15" s="154"/>
      <c r="F15" s="157"/>
      <c r="G15" s="27">
        <f>D15/E6*100</f>
        <v>73.91304347826086</v>
      </c>
      <c r="H15" s="27">
        <f>D15/F6*100</f>
        <v>73.91304347826086</v>
      </c>
      <c r="I15" s="19"/>
      <c r="J15" s="19"/>
      <c r="K15" s="13" t="e">
        <f t="shared" si="0"/>
        <v>#DIV/0!</v>
      </c>
      <c r="L15" s="29"/>
      <c r="M15" s="29"/>
    </row>
    <row r="16" spans="1:13">
      <c r="A16" s="14">
        <v>11</v>
      </c>
      <c r="B16" s="11" t="s">
        <v>28</v>
      </c>
      <c r="C16" s="120">
        <f t="shared" si="1"/>
        <v>8.0833333333333339</v>
      </c>
      <c r="D16" s="36">
        <v>0</v>
      </c>
      <c r="E16" s="154"/>
      <c r="F16" s="157"/>
      <c r="G16" s="27">
        <f>D16/E6*100</f>
        <v>0</v>
      </c>
      <c r="H16" s="27">
        <f>D16/F6*100</f>
        <v>0</v>
      </c>
      <c r="I16" s="19"/>
      <c r="J16" s="19"/>
      <c r="K16" s="13" t="e">
        <f t="shared" si="0"/>
        <v>#DIV/0!</v>
      </c>
      <c r="L16" s="20"/>
      <c r="M16" s="20"/>
    </row>
    <row r="17" spans="1:13">
      <c r="A17" s="14">
        <v>12</v>
      </c>
      <c r="B17" s="11" t="s">
        <v>29</v>
      </c>
      <c r="C17" s="120">
        <f>97/12</f>
        <v>8.0833333333333339</v>
      </c>
      <c r="D17" s="36">
        <v>0</v>
      </c>
      <c r="E17" s="155"/>
      <c r="F17" s="158"/>
      <c r="G17" s="27">
        <f>D17/E6*100</f>
        <v>0</v>
      </c>
      <c r="H17" s="27">
        <f>D17/F6*100</f>
        <v>0</v>
      </c>
      <c r="I17" s="19"/>
      <c r="J17" s="19"/>
      <c r="K17" s="13" t="e">
        <f t="shared" si="0"/>
        <v>#DIV/0!</v>
      </c>
      <c r="L17" s="20"/>
      <c r="M17" s="20"/>
    </row>
    <row r="18" spans="1:13">
      <c r="A18" s="15"/>
      <c r="B18" s="16" t="s">
        <v>30</v>
      </c>
      <c r="C18" s="17">
        <v>0.97</v>
      </c>
      <c r="D18" s="18">
        <f t="shared" ref="D18:F18" si="2">SUM(D6:D17)</f>
        <v>23</v>
      </c>
      <c r="E18" s="18">
        <f t="shared" si="2"/>
        <v>23</v>
      </c>
      <c r="F18" s="18">
        <f t="shared" si="2"/>
        <v>23</v>
      </c>
      <c r="G18" s="13">
        <f>D18/E18*100</f>
        <v>100</v>
      </c>
      <c r="H18" s="13">
        <f>D18/F18*100</f>
        <v>100</v>
      </c>
      <c r="I18" s="18">
        <f>SUM(I6:I17)</f>
        <v>0</v>
      </c>
      <c r="J18" s="18">
        <f>SUM(J6:J17)</f>
        <v>0</v>
      </c>
      <c r="K18" s="13" t="e">
        <f t="shared" si="0"/>
        <v>#DIV/0!</v>
      </c>
      <c r="L18" s="15"/>
      <c r="M18" s="15"/>
    </row>
    <row r="19" spans="1:13">
      <c r="A19" s="109"/>
      <c r="B19" s="109"/>
      <c r="C19" s="109"/>
      <c r="D19" s="109">
        <f>SUM(D11:D14)</f>
        <v>6</v>
      </c>
      <c r="E19" s="109"/>
      <c r="F19" s="109"/>
      <c r="G19" s="109"/>
      <c r="H19" s="109"/>
      <c r="I19" s="75">
        <f>SUM(I11:I14)</f>
        <v>0</v>
      </c>
    </row>
  </sheetData>
  <mergeCells count="11">
    <mergeCell ref="L4:L5"/>
    <mergeCell ref="M4:M5"/>
    <mergeCell ref="D3:K3"/>
    <mergeCell ref="L3:M3"/>
    <mergeCell ref="D4:H4"/>
    <mergeCell ref="I4:K4"/>
    <mergeCell ref="A3:A5"/>
    <mergeCell ref="B3:B5"/>
    <mergeCell ref="C3:C5"/>
    <mergeCell ref="E6:E17"/>
    <mergeCell ref="F6:F17"/>
  </mergeCells>
  <printOptions horizontalCentered="1"/>
  <pageMargins left="0.11811023622047245" right="0.19685039370078741" top="1.1023622047244095" bottom="0.23622047244094491" header="0.31496062992125984" footer="0.31496062992125984"/>
  <pageSetup paperSize="10000" scale="74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3" tint="-0.249977111117893"/>
    <pageSetUpPr fitToPage="1"/>
  </sheetPr>
  <dimension ref="A1:M19"/>
  <sheetViews>
    <sheetView view="pageBreakPreview" topLeftCell="A7" zoomScale="80" zoomScaleNormal="100" workbookViewId="0">
      <selection activeCell="I17" sqref="I17"/>
    </sheetView>
  </sheetViews>
  <sheetFormatPr defaultColWidth="9" defaultRowHeight="15"/>
  <cols>
    <col min="1" max="1" width="4.42578125" customWidth="1"/>
    <col min="2" max="2" width="22" customWidth="1"/>
    <col min="4" max="4" width="11.140625" customWidth="1"/>
    <col min="5" max="5" width="14.28515625" customWidth="1"/>
    <col min="6" max="6" width="12.85546875"/>
    <col min="7" max="7" width="13" customWidth="1"/>
    <col min="8" max="8" width="13.5703125" customWidth="1"/>
    <col min="9" max="9" width="14.28515625" customWidth="1"/>
    <col min="10" max="10" width="18" customWidth="1"/>
    <col min="11" max="11" width="21.85546875" customWidth="1"/>
    <col min="12" max="12" width="26.85546875" customWidth="1"/>
    <col min="13" max="13" width="30.7109375" customWidth="1"/>
  </cols>
  <sheetData>
    <row r="1" spans="1:13" ht="18.75">
      <c r="A1" s="22" t="s">
        <v>94</v>
      </c>
      <c r="B1" s="22"/>
      <c r="C1" s="22"/>
      <c r="D1" s="22"/>
      <c r="E1" s="2"/>
      <c r="F1" s="2"/>
      <c r="G1" s="3"/>
      <c r="H1" s="3"/>
      <c r="I1" s="3"/>
      <c r="J1" s="3"/>
      <c r="K1" s="3"/>
    </row>
    <row r="2" spans="1:13" ht="24.75" customHeight="1">
      <c r="A2" s="23" t="s">
        <v>0</v>
      </c>
      <c r="B2" s="24"/>
      <c r="C2" s="25" t="s">
        <v>1</v>
      </c>
      <c r="D2" s="23" t="s">
        <v>52</v>
      </c>
      <c r="E2" s="3"/>
      <c r="F2" s="3"/>
      <c r="G2" s="3"/>
      <c r="H2" s="3"/>
      <c r="I2" s="3"/>
      <c r="J2" s="3"/>
      <c r="K2" s="3"/>
    </row>
    <row r="3" spans="1:13" ht="26.25" customHeight="1">
      <c r="A3" s="145" t="s">
        <v>3</v>
      </c>
      <c r="B3" s="145" t="s">
        <v>4</v>
      </c>
      <c r="C3" s="143" t="s">
        <v>98</v>
      </c>
      <c r="D3" s="152" t="str">
        <f>D2</f>
        <v>PHBS Tatanan Rumah Tangga Sehat</v>
      </c>
      <c r="E3" s="152"/>
      <c r="F3" s="152"/>
      <c r="G3" s="152"/>
      <c r="H3" s="152"/>
      <c r="I3" s="152"/>
      <c r="J3" s="152"/>
      <c r="K3" s="137"/>
      <c r="L3" s="136" t="s">
        <v>5</v>
      </c>
      <c r="M3" s="137"/>
    </row>
    <row r="4" spans="1:13" ht="18">
      <c r="A4" s="146"/>
      <c r="B4" s="146"/>
      <c r="C4" s="148"/>
      <c r="D4" s="138" t="s">
        <v>6</v>
      </c>
      <c r="E4" s="138"/>
      <c r="F4" s="138"/>
      <c r="G4" s="138"/>
      <c r="H4" s="139"/>
      <c r="I4" s="140" t="s">
        <v>7</v>
      </c>
      <c r="J4" s="140"/>
      <c r="K4" s="141"/>
      <c r="L4" s="143" t="s">
        <v>8</v>
      </c>
      <c r="M4" s="143" t="s">
        <v>9</v>
      </c>
    </row>
    <row r="5" spans="1:13" ht="69" customHeight="1">
      <c r="A5" s="147"/>
      <c r="B5" s="147"/>
      <c r="C5" s="144"/>
      <c r="D5" s="8" t="s">
        <v>96</v>
      </c>
      <c r="E5" s="8" t="s">
        <v>11</v>
      </c>
      <c r="F5" s="9" t="s">
        <v>12</v>
      </c>
      <c r="G5" s="9" t="s">
        <v>34</v>
      </c>
      <c r="H5" s="9" t="s">
        <v>47</v>
      </c>
      <c r="I5" s="8" t="s">
        <v>97</v>
      </c>
      <c r="J5" s="9" t="s">
        <v>16</v>
      </c>
      <c r="K5" s="9" t="s">
        <v>17</v>
      </c>
      <c r="L5" s="144"/>
      <c r="M5" s="144"/>
    </row>
    <row r="6" spans="1:13" ht="45.75" customHeight="1">
      <c r="A6" s="10">
        <v>1</v>
      </c>
      <c r="B6" s="11" t="s">
        <v>18</v>
      </c>
      <c r="C6" s="120">
        <f>67/12</f>
        <v>5.583333333333333</v>
      </c>
      <c r="D6" s="13">
        <v>0</v>
      </c>
      <c r="E6" s="69">
        <v>0</v>
      </c>
      <c r="F6" s="159">
        <v>7578</v>
      </c>
      <c r="G6" s="13" t="e">
        <f>D6/E6*100</f>
        <v>#DIV/0!</v>
      </c>
      <c r="H6" s="13">
        <v>0</v>
      </c>
      <c r="I6" s="19">
        <v>0</v>
      </c>
      <c r="J6" s="42">
        <v>0</v>
      </c>
      <c r="K6" s="13" t="e">
        <f t="shared" ref="K6:K18" si="0">I6/J6*100</f>
        <v>#DIV/0!</v>
      </c>
      <c r="L6" s="59" t="s">
        <v>106</v>
      </c>
      <c r="M6" s="29"/>
    </row>
    <row r="7" spans="1:13" ht="47.25" customHeight="1">
      <c r="A7" s="14">
        <v>2</v>
      </c>
      <c r="B7" s="11" t="s">
        <v>19</v>
      </c>
      <c r="C7" s="120">
        <f t="shared" ref="C7:C17" si="1">67/12</f>
        <v>5.583333333333333</v>
      </c>
      <c r="D7" s="13">
        <v>0</v>
      </c>
      <c r="E7" s="69">
        <v>0</v>
      </c>
      <c r="F7" s="160"/>
      <c r="G7" s="27" t="e">
        <f>D7/E6*100</f>
        <v>#DIV/0!</v>
      </c>
      <c r="H7" s="27">
        <f>D7/F6*100</f>
        <v>0</v>
      </c>
      <c r="I7" s="19">
        <v>0</v>
      </c>
      <c r="J7" s="19">
        <v>0</v>
      </c>
      <c r="K7" s="13" t="e">
        <f t="shared" si="0"/>
        <v>#DIV/0!</v>
      </c>
      <c r="L7" s="59" t="s">
        <v>106</v>
      </c>
      <c r="M7" s="29"/>
    </row>
    <row r="8" spans="1:13" ht="42.75">
      <c r="A8" s="14">
        <v>3</v>
      </c>
      <c r="B8" s="11" t="s">
        <v>20</v>
      </c>
      <c r="C8" s="120">
        <f t="shared" si="1"/>
        <v>5.583333333333333</v>
      </c>
      <c r="D8" s="13">
        <v>0</v>
      </c>
      <c r="E8" s="69">
        <v>0</v>
      </c>
      <c r="F8" s="160"/>
      <c r="G8" s="27" t="e">
        <f>D8/E6*100</f>
        <v>#DIV/0!</v>
      </c>
      <c r="H8" s="27">
        <f>D8/F6*100</f>
        <v>0</v>
      </c>
      <c r="I8" s="19">
        <v>0</v>
      </c>
      <c r="J8" s="19">
        <v>0</v>
      </c>
      <c r="K8" s="13" t="e">
        <f t="shared" si="0"/>
        <v>#DIV/0!</v>
      </c>
      <c r="L8" s="59" t="s">
        <v>106</v>
      </c>
      <c r="M8" s="29"/>
    </row>
    <row r="9" spans="1:13" ht="42.75">
      <c r="A9" s="14">
        <v>4</v>
      </c>
      <c r="B9" s="11" t="s">
        <v>21</v>
      </c>
      <c r="C9" s="120">
        <f t="shared" si="1"/>
        <v>5.583333333333333</v>
      </c>
      <c r="D9" s="13">
        <v>0</v>
      </c>
      <c r="E9" s="69">
        <v>0</v>
      </c>
      <c r="F9" s="160"/>
      <c r="G9" s="27" t="e">
        <f>D9/E6*100</f>
        <v>#DIV/0!</v>
      </c>
      <c r="H9" s="27">
        <f>D9/F6*100</f>
        <v>0</v>
      </c>
      <c r="I9" s="19">
        <v>0</v>
      </c>
      <c r="J9" s="19">
        <v>0</v>
      </c>
      <c r="K9" s="13" t="e">
        <f t="shared" si="0"/>
        <v>#DIV/0!</v>
      </c>
      <c r="L9" s="59" t="s">
        <v>106</v>
      </c>
      <c r="M9" s="29"/>
    </row>
    <row r="10" spans="1:13" ht="42.75">
      <c r="A10" s="14">
        <v>5</v>
      </c>
      <c r="B10" s="11" t="s">
        <v>22</v>
      </c>
      <c r="C10" s="120">
        <f t="shared" si="1"/>
        <v>5.583333333333333</v>
      </c>
      <c r="D10" s="13">
        <v>0</v>
      </c>
      <c r="E10" s="69">
        <v>0</v>
      </c>
      <c r="F10" s="160"/>
      <c r="G10" s="27" t="e">
        <f>D10/E6*100</f>
        <v>#DIV/0!</v>
      </c>
      <c r="H10" s="27">
        <f>D10/F6*100</f>
        <v>0</v>
      </c>
      <c r="I10" s="19">
        <v>0</v>
      </c>
      <c r="J10" s="19">
        <v>0</v>
      </c>
      <c r="K10" s="13" t="e">
        <f t="shared" si="0"/>
        <v>#DIV/0!</v>
      </c>
      <c r="L10" s="59" t="s">
        <v>106</v>
      </c>
      <c r="M10" s="29"/>
    </row>
    <row r="11" spans="1:13">
      <c r="A11" s="14">
        <v>6</v>
      </c>
      <c r="B11" s="11" t="s">
        <v>23</v>
      </c>
      <c r="C11" s="120">
        <f t="shared" si="1"/>
        <v>5.583333333333333</v>
      </c>
      <c r="D11" s="13">
        <v>0</v>
      </c>
      <c r="E11" s="69">
        <v>0</v>
      </c>
      <c r="F11" s="160"/>
      <c r="G11" s="27" t="e">
        <f>D11/E6*100</f>
        <v>#DIV/0!</v>
      </c>
      <c r="H11" s="27">
        <f>D11/F6*100</f>
        <v>0</v>
      </c>
      <c r="I11" s="19">
        <v>0</v>
      </c>
      <c r="J11" s="19">
        <v>0</v>
      </c>
      <c r="K11" s="13" t="e">
        <f t="shared" si="0"/>
        <v>#DIV/0!</v>
      </c>
      <c r="L11" s="29"/>
      <c r="M11" s="29"/>
    </row>
    <row r="12" spans="1:13">
      <c r="A12" s="14">
        <v>7</v>
      </c>
      <c r="B12" s="11" t="s">
        <v>24</v>
      </c>
      <c r="C12" s="120">
        <f t="shared" si="1"/>
        <v>5.583333333333333</v>
      </c>
      <c r="D12" s="13">
        <v>0</v>
      </c>
      <c r="E12" s="69">
        <v>0</v>
      </c>
      <c r="F12" s="160"/>
      <c r="G12" s="27" t="e">
        <f>D12/E6*100</f>
        <v>#DIV/0!</v>
      </c>
      <c r="H12" s="27">
        <f>D12/F6*100</f>
        <v>0</v>
      </c>
      <c r="I12" s="19"/>
      <c r="J12" s="19"/>
      <c r="K12" s="13" t="e">
        <f t="shared" si="0"/>
        <v>#DIV/0!</v>
      </c>
      <c r="L12" s="29"/>
      <c r="M12" s="29"/>
    </row>
    <row r="13" spans="1:13">
      <c r="A13" s="14">
        <v>8</v>
      </c>
      <c r="B13" s="11" t="s">
        <v>25</v>
      </c>
      <c r="C13" s="120">
        <f t="shared" si="1"/>
        <v>5.583333333333333</v>
      </c>
      <c r="D13" s="13">
        <v>0</v>
      </c>
      <c r="E13" s="69">
        <v>0</v>
      </c>
      <c r="F13" s="160"/>
      <c r="G13" s="27" t="e">
        <f>D13/E6*100</f>
        <v>#DIV/0!</v>
      </c>
      <c r="H13" s="27">
        <f>D13/F6*100</f>
        <v>0</v>
      </c>
      <c r="I13" s="19"/>
      <c r="J13" s="19"/>
      <c r="K13" s="13" t="e">
        <f t="shared" si="0"/>
        <v>#DIV/0!</v>
      </c>
      <c r="L13" s="29"/>
      <c r="M13" s="29"/>
    </row>
    <row r="14" spans="1:13">
      <c r="A14" s="14">
        <v>9</v>
      </c>
      <c r="B14" s="11" t="s">
        <v>26</v>
      </c>
      <c r="C14" s="120">
        <f t="shared" si="1"/>
        <v>5.583333333333333</v>
      </c>
      <c r="D14" s="13">
        <v>0</v>
      </c>
      <c r="E14" s="69">
        <v>0</v>
      </c>
      <c r="F14" s="160"/>
      <c r="G14" s="27" t="e">
        <f>D14/E6*100</f>
        <v>#DIV/0!</v>
      </c>
      <c r="H14" s="27">
        <f>D14/F6*100</f>
        <v>0</v>
      </c>
      <c r="I14" s="19"/>
      <c r="J14" s="19"/>
      <c r="K14" s="13" t="e">
        <f t="shared" si="0"/>
        <v>#DIV/0!</v>
      </c>
      <c r="L14" s="29"/>
      <c r="M14" s="29"/>
    </row>
    <row r="15" spans="1:13">
      <c r="A15" s="14">
        <v>10</v>
      </c>
      <c r="B15" s="11" t="s">
        <v>27</v>
      </c>
      <c r="C15" s="120">
        <f t="shared" si="1"/>
        <v>5.583333333333333</v>
      </c>
      <c r="D15" s="13">
        <v>3687</v>
      </c>
      <c r="E15" s="69">
        <v>3687</v>
      </c>
      <c r="F15" s="160"/>
      <c r="G15" s="27" t="e">
        <f>D15/E6*100</f>
        <v>#DIV/0!</v>
      </c>
      <c r="H15" s="27">
        <f>D15/F6*100</f>
        <v>48.653998416468724</v>
      </c>
      <c r="I15" s="19"/>
      <c r="J15" s="19"/>
      <c r="K15" s="13" t="e">
        <f t="shared" si="0"/>
        <v>#DIV/0!</v>
      </c>
      <c r="L15" s="29"/>
      <c r="M15" s="29"/>
    </row>
    <row r="16" spans="1:13">
      <c r="A16" s="14">
        <v>11</v>
      </c>
      <c r="B16" s="11" t="s">
        <v>28</v>
      </c>
      <c r="C16" s="120">
        <f t="shared" si="1"/>
        <v>5.583333333333333</v>
      </c>
      <c r="D16" s="13">
        <v>0</v>
      </c>
      <c r="E16" s="69">
        <v>0</v>
      </c>
      <c r="F16" s="160"/>
      <c r="G16" s="27" t="e">
        <f>D16/E6*100</f>
        <v>#DIV/0!</v>
      </c>
      <c r="H16" s="117">
        <f>D16/F6*100</f>
        <v>0</v>
      </c>
      <c r="I16" s="19"/>
      <c r="J16" s="19"/>
      <c r="K16" s="13" t="e">
        <f t="shared" si="0"/>
        <v>#DIV/0!</v>
      </c>
      <c r="L16" s="29"/>
      <c r="M16" s="20"/>
    </row>
    <row r="17" spans="1:13">
      <c r="A17" s="14">
        <v>12</v>
      </c>
      <c r="B17" s="11" t="s">
        <v>29</v>
      </c>
      <c r="C17" s="120">
        <f t="shared" si="1"/>
        <v>5.583333333333333</v>
      </c>
      <c r="D17" s="13">
        <v>0</v>
      </c>
      <c r="E17" s="69">
        <v>0</v>
      </c>
      <c r="F17" s="161"/>
      <c r="G17" s="27" t="e">
        <f>D17/E6*100</f>
        <v>#DIV/0!</v>
      </c>
      <c r="H17" s="117">
        <f>D17/F6*100</f>
        <v>0</v>
      </c>
      <c r="I17" s="19"/>
      <c r="J17" s="19"/>
      <c r="K17" s="13" t="e">
        <f t="shared" si="0"/>
        <v>#DIV/0!</v>
      </c>
      <c r="L17" s="20"/>
      <c r="M17" s="20"/>
    </row>
    <row r="18" spans="1:13">
      <c r="A18" s="15"/>
      <c r="B18" s="16" t="s">
        <v>30</v>
      </c>
      <c r="C18" s="17">
        <v>0.67</v>
      </c>
      <c r="D18" s="18">
        <f t="shared" ref="D18:F18" si="2">SUM(D6:D17)</f>
        <v>3687</v>
      </c>
      <c r="E18" s="18">
        <f t="shared" si="2"/>
        <v>3687</v>
      </c>
      <c r="F18" s="18">
        <f t="shared" si="2"/>
        <v>7578</v>
      </c>
      <c r="G18" s="13">
        <f>D18/E18*100</f>
        <v>100</v>
      </c>
      <c r="H18" s="118">
        <f>D18/F18*100</f>
        <v>48.653998416468724</v>
      </c>
      <c r="I18" s="18">
        <f>SUM(I6:I17)</f>
        <v>0</v>
      </c>
      <c r="J18" s="18">
        <f>SUM(J6:J17)</f>
        <v>0</v>
      </c>
      <c r="K18" s="13" t="e">
        <f t="shared" si="0"/>
        <v>#DIV/0!</v>
      </c>
      <c r="L18" s="15"/>
      <c r="M18" s="15"/>
    </row>
    <row r="19" spans="1:13">
      <c r="A19" s="109"/>
      <c r="B19" s="109"/>
      <c r="C19" s="109"/>
      <c r="D19" s="109">
        <f>SUM(D11:D14)</f>
        <v>0</v>
      </c>
      <c r="E19" s="109"/>
      <c r="F19" s="109"/>
      <c r="G19" s="109"/>
      <c r="H19" s="109"/>
      <c r="I19" s="75">
        <f>SUM(I11:I14)</f>
        <v>0</v>
      </c>
    </row>
  </sheetData>
  <mergeCells count="10">
    <mergeCell ref="M4:M5"/>
    <mergeCell ref="D3:K3"/>
    <mergeCell ref="L3:M3"/>
    <mergeCell ref="D4:H4"/>
    <mergeCell ref="I4:K4"/>
    <mergeCell ref="A3:A5"/>
    <mergeCell ref="B3:B5"/>
    <mergeCell ref="C3:C5"/>
    <mergeCell ref="F6:F17"/>
    <mergeCell ref="L4:L5"/>
  </mergeCells>
  <printOptions horizontalCentered="1"/>
  <pageMargins left="0.11811023622047245" right="0.19685039370078741" top="1.1023622047244095" bottom="0.23622047244094491" header="0.31496062992125984" footer="0.31496062992125984"/>
  <pageSetup paperSize="10000" scale="76" fitToHeight="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5" tint="0.39997558519241921"/>
    <pageSetUpPr fitToPage="1"/>
  </sheetPr>
  <dimension ref="A1:M27"/>
  <sheetViews>
    <sheetView view="pageBreakPreview" topLeftCell="A4" zoomScale="80" zoomScaleNormal="100" workbookViewId="0">
      <selection activeCell="E17" sqref="E17"/>
    </sheetView>
  </sheetViews>
  <sheetFormatPr defaultColWidth="9" defaultRowHeight="15"/>
  <cols>
    <col min="1" max="1" width="4.42578125" customWidth="1"/>
    <col min="2" max="2" width="20.7109375" customWidth="1"/>
    <col min="3" max="3" width="11.5703125" customWidth="1"/>
    <col min="4" max="4" width="14" customWidth="1"/>
    <col min="5" max="5" width="15.7109375" customWidth="1"/>
    <col min="6" max="6" width="15" customWidth="1"/>
    <col min="7" max="7" width="11.7109375" customWidth="1"/>
    <col min="8" max="8" width="12.5703125" customWidth="1"/>
    <col min="9" max="9" width="15" customWidth="1"/>
    <col min="10" max="10" width="13.42578125" customWidth="1"/>
    <col min="11" max="11" width="16.140625" customWidth="1"/>
    <col min="12" max="12" width="14" customWidth="1"/>
    <col min="13" max="13" width="14.140625" customWidth="1"/>
  </cols>
  <sheetData>
    <row r="1" spans="1:13" ht="36" customHeight="1">
      <c r="A1" s="162" t="s">
        <v>101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</row>
    <row r="2" spans="1:13" ht="24.75" customHeight="1">
      <c r="A2" s="23" t="s">
        <v>0</v>
      </c>
      <c r="B2" s="24"/>
      <c r="C2" s="41" t="s">
        <v>1</v>
      </c>
      <c r="D2" s="23" t="s">
        <v>53</v>
      </c>
      <c r="E2" s="3"/>
      <c r="F2" s="3"/>
      <c r="G2" s="3"/>
      <c r="H2" s="3"/>
      <c r="I2" s="3"/>
      <c r="J2" s="3"/>
      <c r="K2" s="3"/>
    </row>
    <row r="3" spans="1:13" ht="26.25" customHeight="1">
      <c r="A3" s="173" t="s">
        <v>3</v>
      </c>
      <c r="B3" s="173" t="s">
        <v>4</v>
      </c>
      <c r="C3" s="176" t="s">
        <v>95</v>
      </c>
      <c r="D3" s="165" t="str">
        <f>D2</f>
        <v>Cakupan Klinik Sanitasi</v>
      </c>
      <c r="E3" s="165"/>
      <c r="F3" s="165"/>
      <c r="G3" s="165"/>
      <c r="H3" s="165"/>
      <c r="I3" s="165"/>
      <c r="J3" s="165"/>
      <c r="K3" s="166"/>
      <c r="L3" s="167" t="s">
        <v>5</v>
      </c>
      <c r="M3" s="168"/>
    </row>
    <row r="4" spans="1:13" ht="15.75">
      <c r="A4" s="174"/>
      <c r="B4" s="174"/>
      <c r="C4" s="177"/>
      <c r="D4" s="169" t="s">
        <v>6</v>
      </c>
      <c r="E4" s="169"/>
      <c r="F4" s="169"/>
      <c r="G4" s="169"/>
      <c r="H4" s="170"/>
      <c r="I4" s="171" t="s">
        <v>7</v>
      </c>
      <c r="J4" s="171"/>
      <c r="K4" s="172"/>
      <c r="L4" s="176" t="s">
        <v>86</v>
      </c>
      <c r="M4" s="176" t="s">
        <v>87</v>
      </c>
    </row>
    <row r="5" spans="1:13" ht="82.5" customHeight="1">
      <c r="A5" s="175"/>
      <c r="B5" s="175"/>
      <c r="C5" s="178"/>
      <c r="D5" s="76" t="s">
        <v>102</v>
      </c>
      <c r="E5" s="76" t="s">
        <v>81</v>
      </c>
      <c r="F5" s="77" t="s">
        <v>82</v>
      </c>
      <c r="G5" s="77" t="s">
        <v>34</v>
      </c>
      <c r="H5" s="77" t="s">
        <v>83</v>
      </c>
      <c r="I5" s="76" t="s">
        <v>103</v>
      </c>
      <c r="J5" s="77" t="s">
        <v>84</v>
      </c>
      <c r="K5" s="77" t="s">
        <v>85</v>
      </c>
      <c r="L5" s="178"/>
      <c r="M5" s="178"/>
    </row>
    <row r="6" spans="1:13">
      <c r="A6" s="78">
        <v>1</v>
      </c>
      <c r="B6" s="79" t="s">
        <v>18</v>
      </c>
      <c r="C6" s="80">
        <v>1.6E-2</v>
      </c>
      <c r="D6" s="81">
        <v>3</v>
      </c>
      <c r="E6" s="81">
        <v>152</v>
      </c>
      <c r="F6" s="82">
        <v>0</v>
      </c>
      <c r="G6" s="81">
        <f t="shared" ref="G6:G18" si="0">D6/E6*100</f>
        <v>1.9736842105263157</v>
      </c>
      <c r="H6" s="81" t="e">
        <f t="shared" ref="H6:H18" si="1">D6/F6*100</f>
        <v>#DIV/0!</v>
      </c>
      <c r="I6" s="83">
        <v>0</v>
      </c>
      <c r="J6" s="83">
        <v>0</v>
      </c>
      <c r="K6" s="81" t="e">
        <f t="shared" ref="K6:K18" si="2">I6/J6*100</f>
        <v>#DIV/0!</v>
      </c>
      <c r="L6" s="84"/>
      <c r="M6" s="84"/>
    </row>
    <row r="7" spans="1:13">
      <c r="A7" s="85">
        <v>2</v>
      </c>
      <c r="B7" s="79" t="s">
        <v>19</v>
      </c>
      <c r="C7" s="80">
        <v>1.6E-2</v>
      </c>
      <c r="D7" s="81">
        <v>10</v>
      </c>
      <c r="E7" s="81">
        <v>122</v>
      </c>
      <c r="F7" s="82">
        <v>0</v>
      </c>
      <c r="G7" s="81">
        <f t="shared" si="0"/>
        <v>8.1967213114754092</v>
      </c>
      <c r="H7" s="81" t="e">
        <f>D7/F7*100</f>
        <v>#DIV/0!</v>
      </c>
      <c r="I7" s="83">
        <v>0</v>
      </c>
      <c r="J7" s="83">
        <v>0</v>
      </c>
      <c r="K7" s="81" t="e">
        <f t="shared" si="2"/>
        <v>#DIV/0!</v>
      </c>
      <c r="L7" s="84"/>
      <c r="M7" s="84"/>
    </row>
    <row r="8" spans="1:13">
      <c r="A8" s="85">
        <v>3</v>
      </c>
      <c r="B8" s="79" t="s">
        <v>20</v>
      </c>
      <c r="C8" s="80">
        <v>1.6E-2</v>
      </c>
      <c r="D8" s="81">
        <v>10</v>
      </c>
      <c r="E8" s="81">
        <v>153</v>
      </c>
      <c r="F8" s="82">
        <v>0</v>
      </c>
      <c r="G8" s="81">
        <f t="shared" si="0"/>
        <v>6.5359477124183014</v>
      </c>
      <c r="H8" s="81" t="e">
        <f t="shared" si="1"/>
        <v>#DIV/0!</v>
      </c>
      <c r="I8" s="83">
        <v>0</v>
      </c>
      <c r="J8" s="83">
        <v>0</v>
      </c>
      <c r="K8" s="81" t="e">
        <f t="shared" si="2"/>
        <v>#DIV/0!</v>
      </c>
      <c r="L8" s="84"/>
      <c r="M8" s="84"/>
    </row>
    <row r="9" spans="1:13">
      <c r="A9" s="85">
        <v>4</v>
      </c>
      <c r="B9" s="79" t="s">
        <v>21</v>
      </c>
      <c r="C9" s="80">
        <v>1.6E-2</v>
      </c>
      <c r="D9" s="81">
        <v>20</v>
      </c>
      <c r="E9" s="81">
        <v>112</v>
      </c>
      <c r="F9" s="82">
        <v>0</v>
      </c>
      <c r="G9" s="81">
        <f t="shared" si="0"/>
        <v>17.857142857142858</v>
      </c>
      <c r="H9" s="81" t="e">
        <f t="shared" si="1"/>
        <v>#DIV/0!</v>
      </c>
      <c r="I9" s="83">
        <v>0</v>
      </c>
      <c r="J9" s="83">
        <v>0</v>
      </c>
      <c r="K9" s="81" t="e">
        <f t="shared" si="2"/>
        <v>#DIV/0!</v>
      </c>
      <c r="L9" s="84"/>
      <c r="M9" s="84"/>
    </row>
    <row r="10" spans="1:13">
      <c r="A10" s="85">
        <v>5</v>
      </c>
      <c r="B10" s="79" t="s">
        <v>22</v>
      </c>
      <c r="C10" s="80">
        <v>1.6E-2</v>
      </c>
      <c r="D10" s="81">
        <v>16</v>
      </c>
      <c r="E10" s="81">
        <v>115</v>
      </c>
      <c r="F10" s="82">
        <v>0</v>
      </c>
      <c r="G10" s="81">
        <f t="shared" si="0"/>
        <v>13.913043478260869</v>
      </c>
      <c r="H10" s="81" t="e">
        <f t="shared" si="1"/>
        <v>#DIV/0!</v>
      </c>
      <c r="I10" s="83">
        <v>0</v>
      </c>
      <c r="J10" s="83">
        <v>0</v>
      </c>
      <c r="K10" s="81" t="e">
        <f t="shared" si="2"/>
        <v>#DIV/0!</v>
      </c>
      <c r="L10" s="84"/>
      <c r="M10" s="84"/>
    </row>
    <row r="11" spans="1:13">
      <c r="A11" s="85">
        <v>6</v>
      </c>
      <c r="B11" s="79" t="s">
        <v>23</v>
      </c>
      <c r="C11" s="80">
        <v>1.6E-2</v>
      </c>
      <c r="D11" s="81">
        <v>22</v>
      </c>
      <c r="E11" s="81">
        <v>99</v>
      </c>
      <c r="F11" s="82">
        <v>0</v>
      </c>
      <c r="G11" s="81">
        <f>D11/E11*100</f>
        <v>22.222222222222221</v>
      </c>
      <c r="H11" s="81" t="e">
        <f t="shared" si="1"/>
        <v>#DIV/0!</v>
      </c>
      <c r="I11" s="83">
        <v>0</v>
      </c>
      <c r="J11" s="83">
        <v>0</v>
      </c>
      <c r="K11" s="81" t="e">
        <f t="shared" si="2"/>
        <v>#DIV/0!</v>
      </c>
      <c r="L11" s="84"/>
      <c r="M11" s="84"/>
    </row>
    <row r="12" spans="1:13">
      <c r="A12" s="85">
        <v>7</v>
      </c>
      <c r="B12" s="79" t="s">
        <v>24</v>
      </c>
      <c r="C12" s="80">
        <v>1.6E-2</v>
      </c>
      <c r="D12" s="81">
        <v>29</v>
      </c>
      <c r="E12" s="81">
        <v>148</v>
      </c>
      <c r="F12" s="82">
        <v>0</v>
      </c>
      <c r="G12" s="81">
        <f t="shared" si="0"/>
        <v>19.594594594594593</v>
      </c>
      <c r="H12" s="81" t="e">
        <f t="shared" si="1"/>
        <v>#DIV/0!</v>
      </c>
      <c r="I12" s="83">
        <v>0</v>
      </c>
      <c r="J12" s="83">
        <v>0</v>
      </c>
      <c r="K12" s="81" t="e">
        <f t="shared" si="2"/>
        <v>#DIV/0!</v>
      </c>
      <c r="L12" s="84"/>
      <c r="M12" s="84"/>
    </row>
    <row r="13" spans="1:13">
      <c r="A13" s="85">
        <v>8</v>
      </c>
      <c r="B13" s="79" t="s">
        <v>25</v>
      </c>
      <c r="C13" s="80">
        <v>1.6E-2</v>
      </c>
      <c r="D13" s="81">
        <v>26</v>
      </c>
      <c r="E13" s="81">
        <v>144</v>
      </c>
      <c r="F13" s="82">
        <v>0</v>
      </c>
      <c r="G13" s="81">
        <f t="shared" si="0"/>
        <v>18.055555555555554</v>
      </c>
      <c r="H13" s="81" t="e">
        <f t="shared" si="1"/>
        <v>#DIV/0!</v>
      </c>
      <c r="I13" s="83">
        <v>0</v>
      </c>
      <c r="J13" s="83">
        <v>0</v>
      </c>
      <c r="K13" s="81" t="e">
        <f t="shared" si="2"/>
        <v>#DIV/0!</v>
      </c>
      <c r="L13" s="84"/>
      <c r="M13" s="84"/>
    </row>
    <row r="14" spans="1:13">
      <c r="A14" s="85">
        <v>9</v>
      </c>
      <c r="B14" s="79" t="s">
        <v>26</v>
      </c>
      <c r="C14" s="80">
        <v>1.6E-2</v>
      </c>
      <c r="D14" s="81">
        <v>48</v>
      </c>
      <c r="E14" s="81">
        <v>175</v>
      </c>
      <c r="F14" s="82">
        <v>0</v>
      </c>
      <c r="G14" s="81">
        <f t="shared" si="0"/>
        <v>27.428571428571431</v>
      </c>
      <c r="H14" s="81" t="e">
        <f t="shared" si="1"/>
        <v>#DIV/0!</v>
      </c>
      <c r="I14" s="83">
        <v>0</v>
      </c>
      <c r="J14" s="83">
        <v>0</v>
      </c>
      <c r="K14" s="81" t="e">
        <f t="shared" si="2"/>
        <v>#DIV/0!</v>
      </c>
      <c r="L14" s="84"/>
      <c r="M14" s="84"/>
    </row>
    <row r="15" spans="1:13">
      <c r="A15" s="85">
        <v>10</v>
      </c>
      <c r="B15" s="79" t="s">
        <v>27</v>
      </c>
      <c r="C15" s="80">
        <v>1.6E-2</v>
      </c>
      <c r="D15" s="81">
        <v>43</v>
      </c>
      <c r="E15" s="81">
        <v>173</v>
      </c>
      <c r="F15" s="82">
        <v>0</v>
      </c>
      <c r="G15" s="81">
        <f t="shared" si="0"/>
        <v>24.855491329479769</v>
      </c>
      <c r="H15" s="81" t="e">
        <f t="shared" si="1"/>
        <v>#DIV/0!</v>
      </c>
      <c r="I15" s="83">
        <v>0</v>
      </c>
      <c r="J15" s="83">
        <v>0</v>
      </c>
      <c r="K15" s="81" t="e">
        <f t="shared" si="2"/>
        <v>#DIV/0!</v>
      </c>
      <c r="L15" s="84"/>
      <c r="M15" s="84"/>
    </row>
    <row r="16" spans="1:13">
      <c r="A16" s="85">
        <v>11</v>
      </c>
      <c r="B16" s="79" t="s">
        <v>28</v>
      </c>
      <c r="C16" s="80">
        <v>1.6E-2</v>
      </c>
      <c r="D16" s="81">
        <v>54</v>
      </c>
      <c r="E16" s="81">
        <v>172</v>
      </c>
      <c r="F16" s="82">
        <v>0</v>
      </c>
      <c r="G16" s="81">
        <f t="shared" si="0"/>
        <v>31.395348837209301</v>
      </c>
      <c r="H16" s="81" t="e">
        <f t="shared" si="1"/>
        <v>#DIV/0!</v>
      </c>
      <c r="I16" s="83">
        <v>0</v>
      </c>
      <c r="J16" s="83">
        <v>0</v>
      </c>
      <c r="K16" s="81" t="e">
        <f t="shared" si="2"/>
        <v>#DIV/0!</v>
      </c>
      <c r="L16" s="84"/>
      <c r="M16" s="84"/>
    </row>
    <row r="17" spans="1:13">
      <c r="A17" s="85">
        <v>12</v>
      </c>
      <c r="B17" s="79" t="s">
        <v>29</v>
      </c>
      <c r="C17" s="80">
        <v>1.6E-2</v>
      </c>
      <c r="D17" s="81">
        <v>49</v>
      </c>
      <c r="E17" s="81">
        <v>77</v>
      </c>
      <c r="F17" s="82">
        <v>0</v>
      </c>
      <c r="G17" s="81">
        <f t="shared" si="0"/>
        <v>63.636363636363633</v>
      </c>
      <c r="H17" s="81" t="e">
        <f t="shared" si="1"/>
        <v>#DIV/0!</v>
      </c>
      <c r="I17" s="83">
        <v>0</v>
      </c>
      <c r="J17" s="83">
        <v>0</v>
      </c>
      <c r="K17" s="81" t="e">
        <f t="shared" si="2"/>
        <v>#DIV/0!</v>
      </c>
      <c r="L17" s="84"/>
      <c r="M17" s="84"/>
    </row>
    <row r="18" spans="1:13" ht="15.75">
      <c r="A18" s="86"/>
      <c r="B18" s="87" t="s">
        <v>30</v>
      </c>
      <c r="C18" s="88">
        <v>0.2</v>
      </c>
      <c r="D18" s="89">
        <f t="shared" ref="D18:F18" si="3">SUM(D6:D17)</f>
        <v>330</v>
      </c>
      <c r="E18" s="89">
        <f t="shared" si="3"/>
        <v>1642</v>
      </c>
      <c r="F18" s="89">
        <f t="shared" si="3"/>
        <v>0</v>
      </c>
      <c r="G18" s="90">
        <f t="shared" si="0"/>
        <v>20.097442143727161</v>
      </c>
      <c r="H18" s="90" t="e">
        <f t="shared" si="1"/>
        <v>#DIV/0!</v>
      </c>
      <c r="I18" s="89">
        <f>SUM(I6:I17)</f>
        <v>0</v>
      </c>
      <c r="J18" s="89">
        <f>SUM(J6:J17)</f>
        <v>0</v>
      </c>
      <c r="K18" s="90" t="e">
        <f t="shared" si="2"/>
        <v>#DIV/0!</v>
      </c>
      <c r="L18" s="121"/>
      <c r="M18" s="121"/>
    </row>
    <row r="19" spans="1:13">
      <c r="A19" s="109"/>
      <c r="B19" s="109"/>
      <c r="C19" s="109"/>
      <c r="D19" s="109">
        <f>SUM(D11:D14)</f>
        <v>125</v>
      </c>
      <c r="E19" s="109">
        <f>SUM(E11:E14)</f>
        <v>566</v>
      </c>
      <c r="F19" s="109"/>
      <c r="G19" s="109"/>
      <c r="H19" s="109"/>
      <c r="I19" s="75">
        <f>SUM(I11:I14)</f>
        <v>0</v>
      </c>
    </row>
    <row r="20" spans="1:13" ht="15.75">
      <c r="A20" s="91" t="s">
        <v>88</v>
      </c>
      <c r="B20" s="92"/>
      <c r="C20" s="93"/>
      <c r="D20" s="94"/>
    </row>
    <row r="21" spans="1:13" ht="15.75">
      <c r="A21" s="91" t="s">
        <v>89</v>
      </c>
      <c r="B21" s="92"/>
      <c r="C21" s="93"/>
      <c r="D21" s="93"/>
      <c r="K21" s="91" t="s">
        <v>90</v>
      </c>
    </row>
    <row r="22" spans="1:13" ht="15.75">
      <c r="A22" s="92"/>
      <c r="B22" s="92"/>
      <c r="C22" s="163"/>
      <c r="D22" s="163"/>
      <c r="K22" s="92"/>
    </row>
    <row r="23" spans="1:13" ht="15.75">
      <c r="A23" s="92"/>
      <c r="B23" s="92"/>
      <c r="C23" s="95"/>
      <c r="D23" s="95"/>
      <c r="K23" s="92"/>
    </row>
    <row r="24" spans="1:13" ht="15.75">
      <c r="A24" s="92"/>
      <c r="B24" s="92"/>
      <c r="C24" s="96"/>
      <c r="D24" s="94"/>
      <c r="K24" s="92"/>
    </row>
    <row r="25" spans="1:13" ht="15.75">
      <c r="A25" s="92"/>
      <c r="B25" s="92"/>
      <c r="K25" s="92"/>
    </row>
    <row r="26" spans="1:13" ht="15.75">
      <c r="A26" s="97" t="s">
        <v>91</v>
      </c>
      <c r="B26" s="92"/>
      <c r="K26" s="97" t="s">
        <v>127</v>
      </c>
    </row>
    <row r="27" spans="1:13" ht="15.75">
      <c r="A27" s="164" t="s">
        <v>92</v>
      </c>
      <c r="B27" s="164"/>
      <c r="C27" s="164"/>
      <c r="K27" s="98" t="s">
        <v>93</v>
      </c>
    </row>
  </sheetData>
  <mergeCells count="12">
    <mergeCell ref="A1:M1"/>
    <mergeCell ref="C22:D22"/>
    <mergeCell ref="A27:C27"/>
    <mergeCell ref="D3:K3"/>
    <mergeCell ref="L3:M3"/>
    <mergeCell ref="D4:H4"/>
    <mergeCell ref="I4:K4"/>
    <mergeCell ref="A3:A5"/>
    <mergeCell ref="B3:B5"/>
    <mergeCell ref="C3:C5"/>
    <mergeCell ref="L4:L5"/>
    <mergeCell ref="M4:M5"/>
  </mergeCells>
  <printOptions horizontalCentered="1"/>
  <pageMargins left="0.39370078740157483" right="0.39370078740157483" top="1.1023622047244095" bottom="0.23622047244094491" header="0.31496062992125984" footer="0.31496062992125984"/>
  <pageSetup paperSize="10000" scale="87" fitToHeight="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1" tint="0.34998626667073579"/>
    <pageSetUpPr fitToPage="1"/>
  </sheetPr>
  <dimension ref="A1:M19"/>
  <sheetViews>
    <sheetView view="pageBreakPreview" zoomScale="80" zoomScaleNormal="100" workbookViewId="0">
      <selection activeCell="E17" sqref="E17"/>
    </sheetView>
  </sheetViews>
  <sheetFormatPr defaultColWidth="9" defaultRowHeight="15"/>
  <cols>
    <col min="1" max="1" width="4.42578125" customWidth="1"/>
    <col min="2" max="2" width="22" customWidth="1"/>
    <col min="4" max="4" width="11.140625" customWidth="1"/>
    <col min="5" max="5" width="14.85546875" customWidth="1"/>
    <col min="6" max="6" width="13.7109375" customWidth="1"/>
    <col min="7" max="7" width="11.7109375" customWidth="1"/>
    <col min="8" max="8" width="11.28515625" customWidth="1"/>
    <col min="9" max="9" width="15" customWidth="1"/>
    <col min="10" max="10" width="27.85546875" customWidth="1"/>
    <col min="11" max="11" width="29.140625" customWidth="1"/>
    <col min="12" max="13" width="14.28515625" customWidth="1"/>
  </cols>
  <sheetData>
    <row r="1" spans="1:13" ht="18.75">
      <c r="A1" s="22" t="s">
        <v>94</v>
      </c>
      <c r="B1" s="22"/>
      <c r="C1" s="22"/>
      <c r="D1" s="22"/>
      <c r="E1" s="2"/>
      <c r="F1" s="2"/>
      <c r="G1" s="3"/>
      <c r="H1" s="3"/>
      <c r="I1" s="3"/>
      <c r="J1" s="3"/>
      <c r="K1" s="3"/>
    </row>
    <row r="2" spans="1:13" ht="24.75" customHeight="1">
      <c r="A2" s="23" t="s">
        <v>0</v>
      </c>
      <c r="B2" s="24"/>
      <c r="C2" s="25" t="s">
        <v>1</v>
      </c>
      <c r="D2" s="39" t="s">
        <v>55</v>
      </c>
      <c r="E2" s="3"/>
      <c r="F2" s="3"/>
      <c r="G2" s="3"/>
      <c r="H2" s="3"/>
      <c r="I2" s="3"/>
      <c r="J2" s="3"/>
      <c r="K2" s="3"/>
    </row>
    <row r="3" spans="1:13" ht="26.25" customHeight="1">
      <c r="A3" s="145" t="s">
        <v>3</v>
      </c>
      <c r="B3" s="145" t="s">
        <v>4</v>
      </c>
      <c r="C3" s="143" t="s">
        <v>98</v>
      </c>
      <c r="D3" s="152" t="str">
        <f>D2</f>
        <v>Cakupan Pembinaan Kelompok / Klub Olah Raga</v>
      </c>
      <c r="E3" s="152"/>
      <c r="F3" s="152"/>
      <c r="G3" s="152"/>
      <c r="H3" s="152"/>
      <c r="I3" s="152"/>
      <c r="J3" s="152"/>
      <c r="K3" s="137"/>
      <c r="L3" s="136" t="s">
        <v>5</v>
      </c>
      <c r="M3" s="137"/>
    </row>
    <row r="4" spans="1:13" ht="18">
      <c r="A4" s="146"/>
      <c r="B4" s="146"/>
      <c r="C4" s="148"/>
      <c r="D4" s="138" t="s">
        <v>6</v>
      </c>
      <c r="E4" s="138"/>
      <c r="F4" s="138"/>
      <c r="G4" s="138"/>
      <c r="H4" s="139"/>
      <c r="I4" s="140" t="s">
        <v>7</v>
      </c>
      <c r="J4" s="140"/>
      <c r="K4" s="141"/>
      <c r="L4" s="143" t="s">
        <v>8</v>
      </c>
      <c r="M4" s="143" t="s">
        <v>9</v>
      </c>
    </row>
    <row r="5" spans="1:13" ht="69" customHeight="1">
      <c r="A5" s="147"/>
      <c r="B5" s="147"/>
      <c r="C5" s="144"/>
      <c r="D5" s="8" t="s">
        <v>10</v>
      </c>
      <c r="E5" s="8" t="s">
        <v>11</v>
      </c>
      <c r="F5" s="9" t="s">
        <v>12</v>
      </c>
      <c r="G5" s="9" t="s">
        <v>34</v>
      </c>
      <c r="H5" s="9" t="s">
        <v>47</v>
      </c>
      <c r="I5" s="8" t="s">
        <v>15</v>
      </c>
      <c r="J5" s="9" t="s">
        <v>16</v>
      </c>
      <c r="K5" s="9" t="s">
        <v>17</v>
      </c>
      <c r="L5" s="144"/>
      <c r="M5" s="144"/>
    </row>
    <row r="6" spans="1:13">
      <c r="A6" s="10">
        <v>1</v>
      </c>
      <c r="B6" s="11" t="s">
        <v>18</v>
      </c>
      <c r="C6" s="120">
        <f>50/12</f>
        <v>4.166666666666667</v>
      </c>
      <c r="D6" s="13">
        <v>5</v>
      </c>
      <c r="E6" s="13">
        <v>5</v>
      </c>
      <c r="F6" s="153">
        <v>52</v>
      </c>
      <c r="G6" s="13">
        <f>D6/E6*100</f>
        <v>100</v>
      </c>
      <c r="H6" s="118">
        <f>D6/F6*100</f>
        <v>9.6153846153846168</v>
      </c>
      <c r="I6" s="19">
        <v>0</v>
      </c>
      <c r="J6" s="19">
        <v>0</v>
      </c>
      <c r="K6" s="13" t="e">
        <f t="shared" ref="K6:K18" si="0">I6/J6*100</f>
        <v>#DIV/0!</v>
      </c>
      <c r="L6" s="40"/>
      <c r="M6" s="40"/>
    </row>
    <row r="7" spans="1:13">
      <c r="A7" s="14">
        <v>2</v>
      </c>
      <c r="B7" s="11" t="s">
        <v>19</v>
      </c>
      <c r="C7" s="120">
        <f t="shared" ref="C7:C17" si="1">50/12</f>
        <v>4.166666666666667</v>
      </c>
      <c r="D7" s="13">
        <v>7</v>
      </c>
      <c r="E7" s="13">
        <v>5</v>
      </c>
      <c r="F7" s="154"/>
      <c r="G7" s="13">
        <f t="shared" ref="G7:G9" si="2">D7/E7*100</f>
        <v>140</v>
      </c>
      <c r="H7" s="119">
        <f>D7/F6*100</f>
        <v>13.461538461538462</v>
      </c>
      <c r="I7" s="19">
        <v>1200000</v>
      </c>
      <c r="J7" s="19">
        <v>2600000</v>
      </c>
      <c r="K7" s="13">
        <f t="shared" si="0"/>
        <v>46.153846153846153</v>
      </c>
      <c r="L7" s="40"/>
      <c r="M7" s="40"/>
    </row>
    <row r="8" spans="1:13">
      <c r="A8" s="14">
        <v>3</v>
      </c>
      <c r="B8" s="11" t="s">
        <v>20</v>
      </c>
      <c r="C8" s="120">
        <f t="shared" si="1"/>
        <v>4.166666666666667</v>
      </c>
      <c r="D8" s="13">
        <v>6</v>
      </c>
      <c r="E8" s="13">
        <v>5</v>
      </c>
      <c r="F8" s="154"/>
      <c r="G8" s="13">
        <f t="shared" si="2"/>
        <v>120</v>
      </c>
      <c r="H8" s="119">
        <f>D8/F6*100</f>
        <v>11.538461538461538</v>
      </c>
      <c r="I8" s="19">
        <v>1000000</v>
      </c>
      <c r="J8" s="19">
        <v>1000000</v>
      </c>
      <c r="K8" s="13">
        <f t="shared" si="0"/>
        <v>100</v>
      </c>
      <c r="L8" s="40"/>
      <c r="M8" s="40"/>
    </row>
    <row r="9" spans="1:13">
      <c r="A9" s="14">
        <v>4</v>
      </c>
      <c r="B9" s="11" t="s">
        <v>21</v>
      </c>
      <c r="C9" s="120">
        <f t="shared" si="1"/>
        <v>4.166666666666667</v>
      </c>
      <c r="D9" s="13">
        <v>1</v>
      </c>
      <c r="E9" s="13">
        <v>5</v>
      </c>
      <c r="F9" s="154"/>
      <c r="G9" s="13">
        <f t="shared" si="2"/>
        <v>20</v>
      </c>
      <c r="H9" s="119">
        <f>D9/F6*100</f>
        <v>1.9230769230769231</v>
      </c>
      <c r="I9" s="19"/>
      <c r="J9" s="19"/>
      <c r="K9" s="13" t="e">
        <f t="shared" si="0"/>
        <v>#DIV/0!</v>
      </c>
      <c r="L9" s="40"/>
      <c r="M9" s="40"/>
    </row>
    <row r="10" spans="1:13">
      <c r="A10" s="14">
        <v>5</v>
      </c>
      <c r="B10" s="11" t="s">
        <v>22</v>
      </c>
      <c r="C10" s="120">
        <f t="shared" si="1"/>
        <v>4.166666666666667</v>
      </c>
      <c r="D10" s="13">
        <v>13</v>
      </c>
      <c r="E10" s="13">
        <v>4</v>
      </c>
      <c r="F10" s="154"/>
      <c r="G10" s="27">
        <f>D10/E10*100</f>
        <v>325</v>
      </c>
      <c r="H10" s="119">
        <f>D10/F6*100</f>
        <v>25</v>
      </c>
      <c r="I10" s="19">
        <v>2600000</v>
      </c>
      <c r="J10" s="19">
        <v>5200000</v>
      </c>
      <c r="K10" s="13">
        <f t="shared" si="0"/>
        <v>50</v>
      </c>
      <c r="L10" s="40"/>
      <c r="M10" s="40"/>
    </row>
    <row r="11" spans="1:13">
      <c r="A11" s="14">
        <v>6</v>
      </c>
      <c r="B11" s="11" t="s">
        <v>23</v>
      </c>
      <c r="C11" s="120">
        <f t="shared" si="1"/>
        <v>4.166666666666667</v>
      </c>
      <c r="D11" s="13">
        <v>13</v>
      </c>
      <c r="E11" s="13">
        <v>4</v>
      </c>
      <c r="F11" s="154"/>
      <c r="G11" s="27">
        <f t="shared" ref="G11:G17" si="3">D11/E11*100</f>
        <v>325</v>
      </c>
      <c r="H11" s="119">
        <f>D11/F6*100</f>
        <v>25</v>
      </c>
      <c r="I11" s="19">
        <v>2600000</v>
      </c>
      <c r="J11" s="19">
        <v>5200000</v>
      </c>
      <c r="K11" s="13">
        <f t="shared" si="0"/>
        <v>50</v>
      </c>
      <c r="L11" s="40"/>
      <c r="M11" s="40"/>
    </row>
    <row r="12" spans="1:13">
      <c r="A12" s="14">
        <v>7</v>
      </c>
      <c r="B12" s="11" t="s">
        <v>24</v>
      </c>
      <c r="C12" s="120">
        <f t="shared" si="1"/>
        <v>4.166666666666667</v>
      </c>
      <c r="D12" s="13">
        <v>0</v>
      </c>
      <c r="E12" s="13">
        <v>0</v>
      </c>
      <c r="F12" s="154"/>
      <c r="G12" s="27" t="e">
        <f t="shared" si="3"/>
        <v>#DIV/0!</v>
      </c>
      <c r="H12" s="119">
        <f>D12/F6*100</f>
        <v>0</v>
      </c>
      <c r="I12" s="19"/>
      <c r="J12" s="19"/>
      <c r="K12" s="13" t="e">
        <f t="shared" si="0"/>
        <v>#DIV/0!</v>
      </c>
      <c r="L12" s="40"/>
      <c r="M12" s="40"/>
    </row>
    <row r="13" spans="1:13">
      <c r="A13" s="14">
        <v>8</v>
      </c>
      <c r="B13" s="11" t="s">
        <v>25</v>
      </c>
      <c r="C13" s="120">
        <f t="shared" si="1"/>
        <v>4.166666666666667</v>
      </c>
      <c r="D13" s="13">
        <v>0</v>
      </c>
      <c r="E13" s="13">
        <v>0</v>
      </c>
      <c r="F13" s="154"/>
      <c r="G13" s="27" t="e">
        <f t="shared" si="3"/>
        <v>#DIV/0!</v>
      </c>
      <c r="H13" s="119">
        <f>D13/F6*100</f>
        <v>0</v>
      </c>
      <c r="I13" s="19"/>
      <c r="J13" s="19"/>
      <c r="K13" s="13" t="e">
        <f t="shared" si="0"/>
        <v>#DIV/0!</v>
      </c>
      <c r="L13" s="40"/>
      <c r="M13" s="40"/>
    </row>
    <row r="14" spans="1:13">
      <c r="A14" s="14">
        <v>9</v>
      </c>
      <c r="B14" s="11" t="s">
        <v>26</v>
      </c>
      <c r="C14" s="120">
        <f t="shared" si="1"/>
        <v>4.166666666666667</v>
      </c>
      <c r="D14" s="13">
        <v>0</v>
      </c>
      <c r="E14" s="13">
        <v>0</v>
      </c>
      <c r="F14" s="154"/>
      <c r="G14" s="27" t="e">
        <f t="shared" si="3"/>
        <v>#DIV/0!</v>
      </c>
      <c r="H14" s="119">
        <f>D14/F6*100</f>
        <v>0</v>
      </c>
      <c r="I14" s="19"/>
      <c r="J14" s="19"/>
      <c r="K14" s="13" t="e">
        <f t="shared" si="0"/>
        <v>#DIV/0!</v>
      </c>
      <c r="L14" s="40"/>
      <c r="M14" s="40"/>
    </row>
    <row r="15" spans="1:13">
      <c r="A15" s="14">
        <v>10</v>
      </c>
      <c r="B15" s="11" t="s">
        <v>27</v>
      </c>
      <c r="C15" s="120">
        <f t="shared" si="1"/>
        <v>4.166666666666667</v>
      </c>
      <c r="D15" s="13">
        <v>0</v>
      </c>
      <c r="E15" s="13">
        <v>0</v>
      </c>
      <c r="F15" s="154"/>
      <c r="G15" s="27" t="e">
        <f t="shared" si="3"/>
        <v>#DIV/0!</v>
      </c>
      <c r="H15" s="119">
        <f>D15/F6*100</f>
        <v>0</v>
      </c>
      <c r="I15" s="19"/>
      <c r="J15" s="19"/>
      <c r="K15" s="13" t="e">
        <f t="shared" si="0"/>
        <v>#DIV/0!</v>
      </c>
      <c r="L15" s="40"/>
      <c r="M15" s="40"/>
    </row>
    <row r="16" spans="1:13">
      <c r="A16" s="14">
        <v>11</v>
      </c>
      <c r="B16" s="11" t="s">
        <v>28</v>
      </c>
      <c r="C16" s="120">
        <f t="shared" si="1"/>
        <v>4.166666666666667</v>
      </c>
      <c r="D16" s="13">
        <v>4</v>
      </c>
      <c r="E16" s="13">
        <v>4</v>
      </c>
      <c r="F16" s="154"/>
      <c r="G16" s="27">
        <f t="shared" si="3"/>
        <v>100</v>
      </c>
      <c r="H16" s="119">
        <f>D16/F6*100</f>
        <v>7.6923076923076925</v>
      </c>
      <c r="I16" s="19"/>
      <c r="J16" s="19"/>
      <c r="K16" s="13" t="e">
        <f t="shared" si="0"/>
        <v>#DIV/0!</v>
      </c>
      <c r="L16" s="40"/>
      <c r="M16" s="40"/>
    </row>
    <row r="17" spans="1:13">
      <c r="A17" s="14">
        <v>12</v>
      </c>
      <c r="B17" s="11" t="s">
        <v>29</v>
      </c>
      <c r="C17" s="120">
        <f t="shared" si="1"/>
        <v>4.166666666666667</v>
      </c>
      <c r="D17" s="13">
        <v>0</v>
      </c>
      <c r="E17" s="13">
        <v>0</v>
      </c>
      <c r="F17" s="155"/>
      <c r="G17" s="27" t="e">
        <f t="shared" si="3"/>
        <v>#DIV/0!</v>
      </c>
      <c r="H17" s="119">
        <f>D17/F6*100</f>
        <v>0</v>
      </c>
      <c r="I17" s="19"/>
      <c r="J17" s="19"/>
      <c r="K17" s="13" t="e">
        <f t="shared" si="0"/>
        <v>#DIV/0!</v>
      </c>
      <c r="L17" s="40"/>
      <c r="M17" s="40"/>
    </row>
    <row r="18" spans="1:13">
      <c r="A18" s="15"/>
      <c r="B18" s="16" t="s">
        <v>30</v>
      </c>
      <c r="C18" s="17">
        <v>0.5</v>
      </c>
      <c r="D18" s="18">
        <f>SUM(D6:D17)</f>
        <v>49</v>
      </c>
      <c r="E18" s="18">
        <f>SUM(E6:E17)</f>
        <v>32</v>
      </c>
      <c r="F18" s="18">
        <f t="shared" ref="F18" si="4">SUM(F6:F17)</f>
        <v>52</v>
      </c>
      <c r="G18" s="13">
        <f>D18/E18*100</f>
        <v>153.125</v>
      </c>
      <c r="H18" s="118">
        <f>D18/F18*100</f>
        <v>94.230769230769226</v>
      </c>
      <c r="I18" s="18">
        <f>SUM(I6:I17)</f>
        <v>7400000</v>
      </c>
      <c r="J18" s="18">
        <f>SUM(J6:J17)</f>
        <v>14000000</v>
      </c>
      <c r="K18" s="13">
        <f t="shared" si="0"/>
        <v>52.857142857142861</v>
      </c>
      <c r="L18" s="15"/>
      <c r="M18" s="15"/>
    </row>
    <row r="19" spans="1:13">
      <c r="A19" s="109"/>
      <c r="B19" s="109"/>
      <c r="C19" s="109"/>
      <c r="D19" s="109"/>
      <c r="E19" s="109"/>
      <c r="F19" s="109"/>
      <c r="G19" s="109"/>
      <c r="H19" s="109"/>
      <c r="I19" s="75"/>
    </row>
  </sheetData>
  <mergeCells count="10">
    <mergeCell ref="M4:M5"/>
    <mergeCell ref="D3:K3"/>
    <mergeCell ref="L3:M3"/>
    <mergeCell ref="D4:H4"/>
    <mergeCell ref="I4:K4"/>
    <mergeCell ref="A3:A5"/>
    <mergeCell ref="B3:B5"/>
    <mergeCell ref="C3:C5"/>
    <mergeCell ref="F6:F17"/>
    <mergeCell ref="L4:L5"/>
  </mergeCells>
  <printOptions horizontalCentered="1"/>
  <pageMargins left="0.11811023622047245" right="0.19685039370078741" top="1.1023622047244095" bottom="0.23622047244094491" header="0.31496062992125984" footer="0.31496062992125984"/>
  <pageSetup paperSize="10000" scale="81" fitToHeight="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7030A0"/>
    <pageSetUpPr fitToPage="1"/>
  </sheetPr>
  <dimension ref="A1:M19"/>
  <sheetViews>
    <sheetView view="pageBreakPreview" topLeftCell="A4" zoomScale="80" zoomScaleNormal="100" workbookViewId="0">
      <selection activeCell="J17" sqref="J17"/>
    </sheetView>
  </sheetViews>
  <sheetFormatPr defaultColWidth="9" defaultRowHeight="15"/>
  <cols>
    <col min="1" max="1" width="4.42578125" customWidth="1"/>
    <col min="2" max="2" width="22" customWidth="1"/>
    <col min="4" max="4" width="11.140625" customWidth="1"/>
    <col min="5" max="5" width="14.85546875" customWidth="1"/>
    <col min="6" max="6" width="12.28515625" customWidth="1"/>
    <col min="7" max="7" width="11.7109375" customWidth="1"/>
    <col min="8" max="8" width="11.28515625" customWidth="1"/>
    <col min="9" max="9" width="14.85546875" customWidth="1"/>
    <col min="10" max="10" width="27.85546875" customWidth="1"/>
    <col min="11" max="11" width="29.140625" customWidth="1"/>
    <col min="12" max="12" width="19.42578125" customWidth="1"/>
    <col min="13" max="13" width="23.140625" customWidth="1"/>
  </cols>
  <sheetData>
    <row r="1" spans="1:13" ht="18.75">
      <c r="A1" s="22" t="s">
        <v>94</v>
      </c>
      <c r="B1" s="22"/>
      <c r="C1" s="22"/>
      <c r="D1" s="22"/>
      <c r="E1" s="2"/>
      <c r="F1" s="2"/>
      <c r="G1" s="3"/>
      <c r="H1" s="3"/>
      <c r="I1" s="3"/>
      <c r="J1" s="3"/>
      <c r="K1" s="3"/>
    </row>
    <row r="2" spans="1:13" ht="24.75" customHeight="1">
      <c r="A2" s="23" t="s">
        <v>0</v>
      </c>
      <c r="B2" s="24"/>
      <c r="C2" s="25" t="s">
        <v>1</v>
      </c>
      <c r="D2" s="23" t="s">
        <v>56</v>
      </c>
      <c r="E2" s="3"/>
      <c r="F2" s="3"/>
      <c r="G2" s="3"/>
      <c r="H2" s="3"/>
      <c r="I2" s="3"/>
      <c r="J2" s="3"/>
      <c r="K2" s="3"/>
    </row>
    <row r="3" spans="1:13" ht="26.25" customHeight="1">
      <c r="A3" s="145" t="s">
        <v>3</v>
      </c>
      <c r="B3" s="145" t="s">
        <v>4</v>
      </c>
      <c r="C3" s="143" t="s">
        <v>98</v>
      </c>
      <c r="D3" s="152" t="str">
        <f>D2</f>
        <v>Cakupan pembinaan kelompok pekerja</v>
      </c>
      <c r="E3" s="152"/>
      <c r="F3" s="152"/>
      <c r="G3" s="152"/>
      <c r="H3" s="152"/>
      <c r="I3" s="152"/>
      <c r="J3" s="152"/>
      <c r="K3" s="137"/>
      <c r="L3" s="136" t="s">
        <v>5</v>
      </c>
      <c r="M3" s="137"/>
    </row>
    <row r="4" spans="1:13" ht="18">
      <c r="A4" s="146"/>
      <c r="B4" s="146"/>
      <c r="C4" s="148"/>
      <c r="D4" s="138" t="s">
        <v>6</v>
      </c>
      <c r="E4" s="138"/>
      <c r="F4" s="138"/>
      <c r="G4" s="138"/>
      <c r="H4" s="139"/>
      <c r="I4" s="140" t="s">
        <v>7</v>
      </c>
      <c r="J4" s="140"/>
      <c r="K4" s="141"/>
      <c r="L4" s="143" t="s">
        <v>8</v>
      </c>
      <c r="M4" s="143" t="s">
        <v>9</v>
      </c>
    </row>
    <row r="5" spans="1:13" ht="69" customHeight="1">
      <c r="A5" s="147"/>
      <c r="B5" s="147"/>
      <c r="C5" s="144"/>
      <c r="D5" s="8" t="s">
        <v>96</v>
      </c>
      <c r="E5" s="8" t="s">
        <v>11</v>
      </c>
      <c r="F5" s="9" t="s">
        <v>12</v>
      </c>
      <c r="G5" s="9" t="s">
        <v>34</v>
      </c>
      <c r="H5" s="9" t="s">
        <v>47</v>
      </c>
      <c r="I5" s="8" t="s">
        <v>97</v>
      </c>
      <c r="J5" s="9" t="s">
        <v>16</v>
      </c>
      <c r="K5" s="9" t="s">
        <v>17</v>
      </c>
      <c r="L5" s="144"/>
      <c r="M5" s="144"/>
    </row>
    <row r="6" spans="1:13">
      <c r="A6" s="10">
        <v>1</v>
      </c>
      <c r="B6" s="11" t="s">
        <v>18</v>
      </c>
      <c r="C6" s="120">
        <f>48/12</f>
        <v>4</v>
      </c>
      <c r="D6" s="13">
        <v>2</v>
      </c>
      <c r="E6" s="153">
        <v>17</v>
      </c>
      <c r="F6" s="153">
        <v>17</v>
      </c>
      <c r="G6" s="13">
        <f>D6/E6*100</f>
        <v>11.76470588235294</v>
      </c>
      <c r="H6" s="13">
        <f>D6/F6*100</f>
        <v>11.76470588235294</v>
      </c>
      <c r="I6" s="19">
        <v>0</v>
      </c>
      <c r="J6" s="19">
        <v>0</v>
      </c>
      <c r="K6" s="13" t="e">
        <f t="shared" ref="K6:K18" si="0">I6/J6*100</f>
        <v>#DIV/0!</v>
      </c>
      <c r="L6" s="40"/>
      <c r="M6" s="40"/>
    </row>
    <row r="7" spans="1:13">
      <c r="A7" s="14">
        <v>2</v>
      </c>
      <c r="B7" s="11" t="s">
        <v>19</v>
      </c>
      <c r="C7" s="120">
        <f t="shared" ref="C7:C17" si="1">48/12</f>
        <v>4</v>
      </c>
      <c r="D7" s="13">
        <v>1</v>
      </c>
      <c r="E7" s="154"/>
      <c r="F7" s="154"/>
      <c r="G7" s="119">
        <f>D7/E6*100</f>
        <v>5.8823529411764701</v>
      </c>
      <c r="H7" s="119">
        <f>D7/F6*100</f>
        <v>5.8823529411764701</v>
      </c>
      <c r="I7" s="19">
        <v>0</v>
      </c>
      <c r="J7" s="19">
        <v>0</v>
      </c>
      <c r="K7" s="13" t="e">
        <f t="shared" si="0"/>
        <v>#DIV/0!</v>
      </c>
      <c r="L7" s="40"/>
      <c r="M7" s="40"/>
    </row>
    <row r="8" spans="1:13">
      <c r="A8" s="14">
        <v>3</v>
      </c>
      <c r="B8" s="11" t="s">
        <v>20</v>
      </c>
      <c r="C8" s="120">
        <f t="shared" si="1"/>
        <v>4</v>
      </c>
      <c r="D8" s="13">
        <v>2</v>
      </c>
      <c r="E8" s="154"/>
      <c r="F8" s="154"/>
      <c r="G8" s="119">
        <f>D8/E6*100</f>
        <v>11.76470588235294</v>
      </c>
      <c r="H8" s="119">
        <f>D8/F6*100</f>
        <v>11.76470588235294</v>
      </c>
      <c r="I8" s="19">
        <v>0</v>
      </c>
      <c r="J8" s="19">
        <v>0</v>
      </c>
      <c r="K8" s="13" t="e">
        <f t="shared" si="0"/>
        <v>#DIV/0!</v>
      </c>
      <c r="L8" s="40"/>
      <c r="M8" s="40"/>
    </row>
    <row r="9" spans="1:13">
      <c r="A9" s="14">
        <v>4</v>
      </c>
      <c r="B9" s="11" t="s">
        <v>21</v>
      </c>
      <c r="C9" s="120">
        <f t="shared" si="1"/>
        <v>4</v>
      </c>
      <c r="D9" s="13">
        <v>1</v>
      </c>
      <c r="E9" s="154"/>
      <c r="F9" s="154"/>
      <c r="G9" s="119">
        <f>D9/E6*100</f>
        <v>5.8823529411764701</v>
      </c>
      <c r="H9" s="119">
        <f>D9/F6*100</f>
        <v>5.8823529411764701</v>
      </c>
      <c r="I9" s="19">
        <v>0</v>
      </c>
      <c r="J9" s="19">
        <v>0</v>
      </c>
      <c r="K9" s="13" t="e">
        <f t="shared" si="0"/>
        <v>#DIV/0!</v>
      </c>
      <c r="L9" s="40"/>
      <c r="M9" s="40"/>
    </row>
    <row r="10" spans="1:13">
      <c r="A10" s="14">
        <v>5</v>
      </c>
      <c r="B10" s="11" t="s">
        <v>22</v>
      </c>
      <c r="C10" s="120">
        <f t="shared" si="1"/>
        <v>4</v>
      </c>
      <c r="D10" s="13">
        <v>2</v>
      </c>
      <c r="E10" s="154"/>
      <c r="F10" s="154"/>
      <c r="G10" s="119">
        <f>D10/E6*100</f>
        <v>11.76470588235294</v>
      </c>
      <c r="H10" s="119">
        <f>D10/F6*100</f>
        <v>11.76470588235294</v>
      </c>
      <c r="I10" s="19">
        <v>0</v>
      </c>
      <c r="J10" s="19">
        <v>0</v>
      </c>
      <c r="K10" s="13" t="e">
        <f t="shared" si="0"/>
        <v>#DIV/0!</v>
      </c>
      <c r="L10" s="40"/>
      <c r="M10" s="40"/>
    </row>
    <row r="11" spans="1:13">
      <c r="A11" s="14">
        <v>6</v>
      </c>
      <c r="B11" s="11" t="s">
        <v>23</v>
      </c>
      <c r="C11" s="120">
        <f t="shared" si="1"/>
        <v>4</v>
      </c>
      <c r="D11" s="13">
        <v>1</v>
      </c>
      <c r="E11" s="154"/>
      <c r="F11" s="154"/>
      <c r="G11" s="119">
        <f>D11/E6*100</f>
        <v>5.8823529411764701</v>
      </c>
      <c r="H11" s="119">
        <f>D11/F6*100</f>
        <v>5.8823529411764701</v>
      </c>
      <c r="I11" s="19">
        <v>0</v>
      </c>
      <c r="J11" s="19">
        <v>0</v>
      </c>
      <c r="K11" s="13" t="e">
        <f t="shared" si="0"/>
        <v>#DIV/0!</v>
      </c>
      <c r="L11" s="40"/>
      <c r="M11" s="40"/>
    </row>
    <row r="12" spans="1:13">
      <c r="A12" s="14">
        <v>7</v>
      </c>
      <c r="B12" s="11" t="s">
        <v>24</v>
      </c>
      <c r="C12" s="120">
        <f t="shared" si="1"/>
        <v>4</v>
      </c>
      <c r="D12" s="13">
        <v>1</v>
      </c>
      <c r="E12" s="154"/>
      <c r="F12" s="154"/>
      <c r="G12" s="119">
        <f>D12/E6*100</f>
        <v>5.8823529411764701</v>
      </c>
      <c r="H12" s="119">
        <f>D12/F6*100</f>
        <v>5.8823529411764701</v>
      </c>
      <c r="I12" s="19">
        <v>0</v>
      </c>
      <c r="J12" s="19">
        <v>0</v>
      </c>
      <c r="K12" s="13" t="e">
        <f t="shared" si="0"/>
        <v>#DIV/0!</v>
      </c>
      <c r="L12" s="40"/>
      <c r="M12" s="40"/>
    </row>
    <row r="13" spans="1:13">
      <c r="A13" s="14">
        <v>8</v>
      </c>
      <c r="B13" s="11" t="s">
        <v>25</v>
      </c>
      <c r="C13" s="120">
        <f t="shared" si="1"/>
        <v>4</v>
      </c>
      <c r="D13" s="13">
        <v>1</v>
      </c>
      <c r="E13" s="154"/>
      <c r="F13" s="154"/>
      <c r="G13" s="119">
        <f>D13/E6*100</f>
        <v>5.8823529411764701</v>
      </c>
      <c r="H13" s="119">
        <f>D13/F6*100</f>
        <v>5.8823529411764701</v>
      </c>
      <c r="I13" s="19">
        <v>0</v>
      </c>
      <c r="J13" s="19">
        <v>0</v>
      </c>
      <c r="K13" s="13" t="e">
        <f t="shared" si="0"/>
        <v>#DIV/0!</v>
      </c>
      <c r="L13" s="40"/>
      <c r="M13" s="40"/>
    </row>
    <row r="14" spans="1:13">
      <c r="A14" s="14">
        <v>9</v>
      </c>
      <c r="B14" s="11" t="s">
        <v>26</v>
      </c>
      <c r="C14" s="120">
        <f t="shared" si="1"/>
        <v>4</v>
      </c>
      <c r="D14" s="13">
        <v>1</v>
      </c>
      <c r="E14" s="154"/>
      <c r="F14" s="154"/>
      <c r="G14" s="119">
        <f>D14/E6*100</f>
        <v>5.8823529411764701</v>
      </c>
      <c r="H14" s="119">
        <f>D14/F6*100</f>
        <v>5.8823529411764701</v>
      </c>
      <c r="I14" s="19">
        <v>0</v>
      </c>
      <c r="J14" s="19">
        <v>0</v>
      </c>
      <c r="K14" s="13" t="e">
        <f t="shared" si="0"/>
        <v>#DIV/0!</v>
      </c>
      <c r="L14" s="40"/>
      <c r="M14" s="40"/>
    </row>
    <row r="15" spans="1:13">
      <c r="A15" s="14">
        <v>10</v>
      </c>
      <c r="B15" s="11" t="s">
        <v>27</v>
      </c>
      <c r="C15" s="120">
        <f t="shared" si="1"/>
        <v>4</v>
      </c>
      <c r="D15" s="13">
        <v>1</v>
      </c>
      <c r="E15" s="154"/>
      <c r="F15" s="154"/>
      <c r="G15" s="119">
        <f>D15/E6*100</f>
        <v>5.8823529411764701</v>
      </c>
      <c r="H15" s="119">
        <f>D15/F6*100</f>
        <v>5.8823529411764701</v>
      </c>
      <c r="I15" s="19">
        <v>0</v>
      </c>
      <c r="J15" s="19">
        <v>0</v>
      </c>
      <c r="K15" s="13" t="e">
        <f t="shared" si="0"/>
        <v>#DIV/0!</v>
      </c>
      <c r="L15" s="40"/>
      <c r="M15" s="40"/>
    </row>
    <row r="16" spans="1:13">
      <c r="A16" s="14">
        <v>11</v>
      </c>
      <c r="B16" s="11" t="s">
        <v>28</v>
      </c>
      <c r="C16" s="120">
        <f t="shared" si="1"/>
        <v>4</v>
      </c>
      <c r="D16" s="13">
        <v>2</v>
      </c>
      <c r="E16" s="154"/>
      <c r="F16" s="154"/>
      <c r="G16" s="119">
        <f>D16/E6*100</f>
        <v>11.76470588235294</v>
      </c>
      <c r="H16" s="119">
        <f>D16/F6*100</f>
        <v>11.76470588235294</v>
      </c>
      <c r="I16" s="19">
        <v>0</v>
      </c>
      <c r="J16" s="19">
        <v>0</v>
      </c>
      <c r="K16" s="13" t="e">
        <f t="shared" si="0"/>
        <v>#DIV/0!</v>
      </c>
      <c r="L16" s="40"/>
      <c r="M16" s="40"/>
    </row>
    <row r="17" spans="1:13">
      <c r="A17" s="14">
        <v>12</v>
      </c>
      <c r="B17" s="11" t="s">
        <v>29</v>
      </c>
      <c r="C17" s="120">
        <f t="shared" si="1"/>
        <v>4</v>
      </c>
      <c r="D17" s="13">
        <v>1</v>
      </c>
      <c r="E17" s="155"/>
      <c r="F17" s="155"/>
      <c r="G17" s="27">
        <f>D17/E6*100</f>
        <v>5.8823529411764701</v>
      </c>
      <c r="H17" s="27">
        <f>D17/F6*100</f>
        <v>5.8823529411764701</v>
      </c>
      <c r="I17" s="19">
        <v>0</v>
      </c>
      <c r="J17" s="19">
        <v>0</v>
      </c>
      <c r="K17" s="13" t="e">
        <f t="shared" si="0"/>
        <v>#DIV/0!</v>
      </c>
      <c r="L17" s="40"/>
      <c r="M17" s="40"/>
    </row>
    <row r="18" spans="1:13">
      <c r="A18" s="15"/>
      <c r="B18" s="16" t="s">
        <v>30</v>
      </c>
      <c r="C18" s="17">
        <v>0.48</v>
      </c>
      <c r="D18" s="18">
        <f t="shared" ref="D18:F18" si="2">SUM(D6:D17)</f>
        <v>16</v>
      </c>
      <c r="E18" s="18">
        <f t="shared" si="2"/>
        <v>17</v>
      </c>
      <c r="F18" s="18">
        <f t="shared" si="2"/>
        <v>17</v>
      </c>
      <c r="G18" s="13">
        <f>D18/E18*100</f>
        <v>94.117647058823522</v>
      </c>
      <c r="H18" s="13">
        <f>D18/F18*100</f>
        <v>94.117647058823522</v>
      </c>
      <c r="I18" s="18">
        <f>SUM(I6:I17)</f>
        <v>0</v>
      </c>
      <c r="J18" s="18">
        <f>SUM(J6:J17)</f>
        <v>0</v>
      </c>
      <c r="K18" s="13" t="e">
        <f t="shared" si="0"/>
        <v>#DIV/0!</v>
      </c>
      <c r="L18" s="15"/>
      <c r="M18" s="15"/>
    </row>
    <row r="19" spans="1:13">
      <c r="A19" s="109"/>
      <c r="B19" s="109"/>
      <c r="C19" s="109"/>
      <c r="D19" s="109">
        <f>SUM(D11:D14)</f>
        <v>4</v>
      </c>
      <c r="E19" s="109"/>
      <c r="F19" s="109"/>
      <c r="G19" s="109"/>
      <c r="H19" s="109"/>
      <c r="I19" s="75">
        <f>SUM(I11:I14)</f>
        <v>0</v>
      </c>
    </row>
  </sheetData>
  <mergeCells count="11">
    <mergeCell ref="L4:L5"/>
    <mergeCell ref="M4:M5"/>
    <mergeCell ref="D3:K3"/>
    <mergeCell ref="L3:M3"/>
    <mergeCell ref="D4:H4"/>
    <mergeCell ref="I4:K4"/>
    <mergeCell ref="A3:A5"/>
    <mergeCell ref="B3:B5"/>
    <mergeCell ref="C3:C5"/>
    <mergeCell ref="E6:E17"/>
    <mergeCell ref="F6:F17"/>
  </mergeCells>
  <printOptions horizontalCentered="1"/>
  <pageMargins left="0.19685039370078741" right="0.19685039370078741" top="1.1023622047244095" bottom="0.23622047244094491" header="0.31496062992125984" footer="0.31496062992125984"/>
  <pageSetup paperSize="10000" scale="76" fitToHeight="0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5" tint="-0.249977111117893"/>
    <pageSetUpPr fitToPage="1"/>
  </sheetPr>
  <dimension ref="A1:M19"/>
  <sheetViews>
    <sheetView view="pageBreakPreview" zoomScale="93" zoomScaleNormal="100" zoomScaleSheetLayoutView="93" workbookViewId="0">
      <selection activeCell="E9" sqref="E9"/>
    </sheetView>
  </sheetViews>
  <sheetFormatPr defaultColWidth="9" defaultRowHeight="15"/>
  <cols>
    <col min="1" max="1" width="4.42578125" customWidth="1"/>
    <col min="2" max="2" width="22" customWidth="1"/>
    <col min="4" max="4" width="13.42578125" customWidth="1"/>
    <col min="5" max="5" width="15" customWidth="1"/>
    <col min="6" max="6" width="14.42578125" customWidth="1"/>
    <col min="7" max="7" width="11.7109375" customWidth="1"/>
    <col min="8" max="8" width="11.28515625" customWidth="1"/>
    <col min="9" max="9" width="15.7109375" customWidth="1"/>
    <col min="10" max="10" width="20.85546875" customWidth="1"/>
    <col min="11" max="11" width="25" customWidth="1"/>
    <col min="12" max="12" width="31.7109375" customWidth="1"/>
    <col min="13" max="13" width="32.42578125" customWidth="1"/>
  </cols>
  <sheetData>
    <row r="1" spans="1:13" ht="18.75">
      <c r="A1" s="22" t="s">
        <v>94</v>
      </c>
      <c r="B1" s="22"/>
      <c r="C1" s="22"/>
      <c r="D1" s="22"/>
      <c r="E1" s="2"/>
      <c r="F1" s="2"/>
      <c r="G1" s="3"/>
      <c r="H1" s="3"/>
      <c r="I1" s="3"/>
      <c r="J1" s="3"/>
      <c r="K1" s="3"/>
    </row>
    <row r="2" spans="1:13" ht="24.75" customHeight="1">
      <c r="A2" s="23" t="s">
        <v>0</v>
      </c>
      <c r="B2" s="24"/>
      <c r="C2" s="25" t="s">
        <v>1</v>
      </c>
      <c r="D2" s="23" t="s">
        <v>57</v>
      </c>
      <c r="E2" s="3"/>
      <c r="F2" s="3"/>
      <c r="G2" s="3"/>
      <c r="H2" s="3"/>
      <c r="I2" s="3"/>
      <c r="J2" s="3"/>
      <c r="K2" s="3"/>
    </row>
    <row r="3" spans="1:13" ht="26.25" customHeight="1">
      <c r="A3" s="145" t="s">
        <v>3</v>
      </c>
      <c r="B3" s="145" t="s">
        <v>4</v>
      </c>
      <c r="C3" s="143" t="s">
        <v>98</v>
      </c>
      <c r="D3" s="152" t="str">
        <f>D2</f>
        <v>Persentase Pelayanan Kesehatan Ibu Nifas</v>
      </c>
      <c r="E3" s="152"/>
      <c r="F3" s="152"/>
      <c r="G3" s="152"/>
      <c r="H3" s="152"/>
      <c r="I3" s="152"/>
      <c r="J3" s="152"/>
      <c r="K3" s="137"/>
      <c r="L3" s="136" t="s">
        <v>5</v>
      </c>
      <c r="M3" s="137"/>
    </row>
    <row r="4" spans="1:13" ht="18">
      <c r="A4" s="146"/>
      <c r="B4" s="146"/>
      <c r="C4" s="148"/>
      <c r="D4" s="138" t="s">
        <v>6</v>
      </c>
      <c r="E4" s="138"/>
      <c r="F4" s="138"/>
      <c r="G4" s="138"/>
      <c r="H4" s="139"/>
      <c r="I4" s="140" t="s">
        <v>7</v>
      </c>
      <c r="J4" s="140"/>
      <c r="K4" s="141"/>
      <c r="L4" s="143" t="s">
        <v>8</v>
      </c>
      <c r="M4" s="143" t="s">
        <v>9</v>
      </c>
    </row>
    <row r="5" spans="1:13" ht="69" customHeight="1">
      <c r="A5" s="147"/>
      <c r="B5" s="147"/>
      <c r="C5" s="144"/>
      <c r="D5" s="8" t="s">
        <v>96</v>
      </c>
      <c r="E5" s="8" t="s">
        <v>11</v>
      </c>
      <c r="F5" s="9" t="s">
        <v>12</v>
      </c>
      <c r="G5" s="9" t="s">
        <v>34</v>
      </c>
      <c r="H5" s="9" t="s">
        <v>47</v>
      </c>
      <c r="I5" s="8" t="s">
        <v>97</v>
      </c>
      <c r="J5" s="9" t="s">
        <v>16</v>
      </c>
      <c r="K5" s="9" t="s">
        <v>17</v>
      </c>
      <c r="L5" s="144"/>
      <c r="M5" s="144"/>
    </row>
    <row r="6" spans="1:13" ht="48" customHeight="1">
      <c r="A6" s="10">
        <v>1</v>
      </c>
      <c r="B6" s="11" t="s">
        <v>18</v>
      </c>
      <c r="C6" s="30">
        <v>8.3000000000000004E-2</v>
      </c>
      <c r="D6" s="13">
        <v>28</v>
      </c>
      <c r="E6" s="13">
        <v>28</v>
      </c>
      <c r="F6" s="153">
        <v>324</v>
      </c>
      <c r="G6" s="13">
        <f>D6/E6*100</f>
        <v>100</v>
      </c>
      <c r="H6" s="118">
        <f>D6/F6*100</f>
        <v>8.6419753086419746</v>
      </c>
      <c r="I6" s="38">
        <v>0</v>
      </c>
      <c r="J6" s="38">
        <v>0</v>
      </c>
      <c r="K6" s="13" t="e">
        <f t="shared" ref="K6:K18" si="0">I6/J6*100</f>
        <v>#DIV/0!</v>
      </c>
      <c r="L6" s="29"/>
      <c r="M6" s="66"/>
    </row>
    <row r="7" spans="1:13" ht="45" customHeight="1">
      <c r="A7" s="14">
        <v>2</v>
      </c>
      <c r="B7" s="11" t="s">
        <v>19</v>
      </c>
      <c r="C7" s="30">
        <v>8.3000000000000004E-2</v>
      </c>
      <c r="D7" s="13">
        <v>34</v>
      </c>
      <c r="E7" s="13">
        <v>34</v>
      </c>
      <c r="F7" s="154"/>
      <c r="G7" s="27">
        <f>D7/E7*100</f>
        <v>100</v>
      </c>
      <c r="H7" s="119">
        <f>D7/F6*100</f>
        <v>10.493827160493826</v>
      </c>
      <c r="I7" s="38">
        <v>0</v>
      </c>
      <c r="J7" s="38">
        <v>0</v>
      </c>
      <c r="K7" s="13" t="e">
        <f t="shared" si="0"/>
        <v>#DIV/0!</v>
      </c>
      <c r="L7" s="29"/>
      <c r="M7" s="66"/>
    </row>
    <row r="8" spans="1:13" ht="44.45" customHeight="1">
      <c r="A8" s="14">
        <v>3</v>
      </c>
      <c r="B8" s="11" t="s">
        <v>20</v>
      </c>
      <c r="C8" s="30">
        <v>8.3000000000000004E-2</v>
      </c>
      <c r="D8" s="13">
        <v>29</v>
      </c>
      <c r="E8" s="13">
        <v>29</v>
      </c>
      <c r="F8" s="154"/>
      <c r="G8" s="27">
        <f>D8/E6*100</f>
        <v>103.57142857142858</v>
      </c>
      <c r="H8" s="119">
        <f>D8/F6*100</f>
        <v>8.9506172839506171</v>
      </c>
      <c r="I8" s="19">
        <v>0</v>
      </c>
      <c r="J8" s="19">
        <v>0</v>
      </c>
      <c r="K8" s="13" t="e">
        <f>I8/J8*100</f>
        <v>#DIV/0!</v>
      </c>
      <c r="L8" s="29"/>
      <c r="M8" s="66"/>
    </row>
    <row r="9" spans="1:13" ht="45.6" customHeight="1">
      <c r="A9" s="14">
        <v>4</v>
      </c>
      <c r="B9" s="11" t="s">
        <v>21</v>
      </c>
      <c r="C9" s="30">
        <v>8.3000000000000004E-2</v>
      </c>
      <c r="D9" s="13">
        <v>25</v>
      </c>
      <c r="E9" s="13">
        <v>25</v>
      </c>
      <c r="F9" s="154"/>
      <c r="G9" s="27">
        <f>D9/E9*100</f>
        <v>100</v>
      </c>
      <c r="H9" s="119">
        <f>D9/F6*100</f>
        <v>7.716049382716049</v>
      </c>
      <c r="I9" s="19">
        <v>0</v>
      </c>
      <c r="J9" s="19">
        <v>0</v>
      </c>
      <c r="K9" s="13" t="e">
        <f t="shared" si="0"/>
        <v>#DIV/0!</v>
      </c>
      <c r="L9" s="29"/>
      <c r="M9" s="66"/>
    </row>
    <row r="10" spans="1:13">
      <c r="A10" s="14">
        <v>5</v>
      </c>
      <c r="B10" s="11" t="s">
        <v>22</v>
      </c>
      <c r="C10" s="30">
        <v>8.3000000000000004E-2</v>
      </c>
      <c r="D10" s="13">
        <v>34</v>
      </c>
      <c r="E10" s="13">
        <v>34</v>
      </c>
      <c r="F10" s="154"/>
      <c r="G10" s="27">
        <f>D10/E10*100</f>
        <v>100</v>
      </c>
      <c r="H10" s="119">
        <f>D10/F6*100</f>
        <v>10.493827160493826</v>
      </c>
      <c r="I10" s="19">
        <v>0</v>
      </c>
      <c r="J10" s="19">
        <v>0</v>
      </c>
      <c r="K10" s="13" t="e">
        <f t="shared" si="0"/>
        <v>#DIV/0!</v>
      </c>
      <c r="L10" s="20"/>
      <c r="M10" s="20"/>
    </row>
    <row r="11" spans="1:13">
      <c r="A11" s="14">
        <v>6</v>
      </c>
      <c r="B11" s="11" t="s">
        <v>23</v>
      </c>
      <c r="C11" s="30">
        <v>8.3000000000000004E-2</v>
      </c>
      <c r="D11" s="13">
        <v>28</v>
      </c>
      <c r="E11" s="13">
        <v>28</v>
      </c>
      <c r="F11" s="154"/>
      <c r="G11" s="27">
        <f>D11/E11*100</f>
        <v>100</v>
      </c>
      <c r="H11" s="119">
        <f>D11/F6*100</f>
        <v>8.6419753086419746</v>
      </c>
      <c r="I11" s="19">
        <v>0</v>
      </c>
      <c r="J11" s="19">
        <v>0</v>
      </c>
      <c r="K11" s="13" t="e">
        <f t="shared" si="0"/>
        <v>#DIV/0!</v>
      </c>
      <c r="L11" s="20"/>
      <c r="M11" s="20"/>
    </row>
    <row r="12" spans="1:13">
      <c r="A12" s="14">
        <v>7</v>
      </c>
      <c r="B12" s="11" t="s">
        <v>24</v>
      </c>
      <c r="C12" s="30">
        <v>8.3000000000000004E-2</v>
      </c>
      <c r="D12" s="13">
        <v>24</v>
      </c>
      <c r="E12" s="13">
        <v>24</v>
      </c>
      <c r="F12" s="154"/>
      <c r="G12" s="27">
        <f t="shared" ref="G12:G17" si="1">D12/E12*100</f>
        <v>100</v>
      </c>
      <c r="H12" s="119">
        <f>D12/F6*100</f>
        <v>7.4074074074074066</v>
      </c>
      <c r="I12" s="19">
        <v>0</v>
      </c>
      <c r="J12" s="19">
        <v>0</v>
      </c>
      <c r="K12" s="13" t="e">
        <f t="shared" si="0"/>
        <v>#DIV/0!</v>
      </c>
      <c r="L12" s="29"/>
      <c r="M12" s="66"/>
    </row>
    <row r="13" spans="1:13">
      <c r="A13" s="14">
        <v>8</v>
      </c>
      <c r="B13" s="11" t="s">
        <v>25</v>
      </c>
      <c r="C13" s="30">
        <v>8.3000000000000004E-2</v>
      </c>
      <c r="D13" s="13">
        <v>27</v>
      </c>
      <c r="E13" s="13">
        <v>27</v>
      </c>
      <c r="F13" s="154"/>
      <c r="G13" s="27">
        <f t="shared" si="1"/>
        <v>100</v>
      </c>
      <c r="H13" s="119">
        <f>D13/F6*100</f>
        <v>8.3333333333333321</v>
      </c>
      <c r="I13" s="19">
        <v>0</v>
      </c>
      <c r="J13" s="19">
        <v>0</v>
      </c>
      <c r="K13" s="13" t="e">
        <f t="shared" si="0"/>
        <v>#DIV/0!</v>
      </c>
      <c r="L13" s="20"/>
      <c r="M13" s="20"/>
    </row>
    <row r="14" spans="1:13">
      <c r="A14" s="14">
        <v>9</v>
      </c>
      <c r="B14" s="11" t="s">
        <v>26</v>
      </c>
      <c r="C14" s="30">
        <v>8.3000000000000004E-2</v>
      </c>
      <c r="D14" s="13">
        <v>30</v>
      </c>
      <c r="E14" s="13">
        <v>30</v>
      </c>
      <c r="F14" s="154"/>
      <c r="G14" s="27">
        <f t="shared" si="1"/>
        <v>100</v>
      </c>
      <c r="H14" s="119">
        <f>D14/F6*100</f>
        <v>9.2592592592592595</v>
      </c>
      <c r="I14" s="19">
        <v>0</v>
      </c>
      <c r="J14" s="19">
        <v>0</v>
      </c>
      <c r="K14" s="13" t="e">
        <f t="shared" si="0"/>
        <v>#DIV/0!</v>
      </c>
      <c r="L14" s="29"/>
      <c r="M14" s="66"/>
    </row>
    <row r="15" spans="1:13">
      <c r="A15" s="14">
        <v>10</v>
      </c>
      <c r="B15" s="11" t="s">
        <v>27</v>
      </c>
      <c r="C15" s="30">
        <v>8.3000000000000004E-2</v>
      </c>
      <c r="D15" s="13">
        <v>34</v>
      </c>
      <c r="E15" s="13">
        <v>34</v>
      </c>
      <c r="F15" s="154"/>
      <c r="G15" s="27">
        <f t="shared" si="1"/>
        <v>100</v>
      </c>
      <c r="H15" s="119">
        <f>D15/F6*100</f>
        <v>10.493827160493826</v>
      </c>
      <c r="I15" s="19">
        <v>0</v>
      </c>
      <c r="J15" s="19">
        <v>0</v>
      </c>
      <c r="K15" s="13" t="e">
        <f t="shared" si="0"/>
        <v>#DIV/0!</v>
      </c>
      <c r="L15" s="29"/>
      <c r="M15" s="66"/>
    </row>
    <row r="16" spans="1:13">
      <c r="A16" s="14">
        <v>11</v>
      </c>
      <c r="B16" s="11" t="s">
        <v>28</v>
      </c>
      <c r="C16" s="30">
        <v>8.3000000000000004E-2</v>
      </c>
      <c r="D16" s="13">
        <v>24</v>
      </c>
      <c r="E16" s="13">
        <v>24</v>
      </c>
      <c r="F16" s="154"/>
      <c r="G16" s="27">
        <f t="shared" si="1"/>
        <v>100</v>
      </c>
      <c r="H16" s="119">
        <f>D16/F6*100</f>
        <v>7.4074074074074066</v>
      </c>
      <c r="I16" s="19">
        <v>0</v>
      </c>
      <c r="J16" s="19">
        <v>0</v>
      </c>
      <c r="K16" s="13" t="e">
        <f t="shared" si="0"/>
        <v>#DIV/0!</v>
      </c>
      <c r="L16" s="29"/>
      <c r="M16" s="66"/>
    </row>
    <row r="17" spans="1:13">
      <c r="A17" s="14">
        <v>12</v>
      </c>
      <c r="B17" s="11" t="s">
        <v>29</v>
      </c>
      <c r="C17" s="30">
        <v>8.3000000000000004E-2</v>
      </c>
      <c r="D17" s="13">
        <v>17</v>
      </c>
      <c r="E17" s="13">
        <v>17</v>
      </c>
      <c r="F17" s="155"/>
      <c r="G17" s="27">
        <f t="shared" si="1"/>
        <v>100</v>
      </c>
      <c r="H17" s="119">
        <f>D17/F6*100</f>
        <v>5.2469135802469129</v>
      </c>
      <c r="I17" s="19">
        <v>0</v>
      </c>
      <c r="J17" s="19">
        <v>0</v>
      </c>
      <c r="K17" s="13" t="e">
        <f t="shared" si="0"/>
        <v>#DIV/0!</v>
      </c>
      <c r="L17" s="20"/>
      <c r="M17" s="20"/>
    </row>
    <row r="18" spans="1:13">
      <c r="A18" s="15"/>
      <c r="B18" s="16" t="s">
        <v>30</v>
      </c>
      <c r="C18" s="17">
        <v>1</v>
      </c>
      <c r="D18" s="18">
        <f t="shared" ref="D18:F18" si="2">SUM(D6:D17)</f>
        <v>334</v>
      </c>
      <c r="E18" s="18">
        <f t="shared" si="2"/>
        <v>334</v>
      </c>
      <c r="F18" s="18">
        <f t="shared" si="2"/>
        <v>324</v>
      </c>
      <c r="G18" s="13">
        <f>D18/E18*100</f>
        <v>100</v>
      </c>
      <c r="H18" s="118">
        <f>D18/F18*100</f>
        <v>103.08641975308642</v>
      </c>
      <c r="I18" s="18">
        <f>SUM(I6:I17)</f>
        <v>0</v>
      </c>
      <c r="J18" s="18">
        <f>SUM(J6:J17)</f>
        <v>0</v>
      </c>
      <c r="K18" s="13" t="e">
        <f t="shared" si="0"/>
        <v>#DIV/0!</v>
      </c>
      <c r="L18" s="15"/>
      <c r="M18" s="15"/>
    </row>
    <row r="19" spans="1:13">
      <c r="A19" s="109"/>
      <c r="B19" s="109"/>
      <c r="C19" s="109"/>
      <c r="D19" s="109">
        <f>SUM(D11:D14)</f>
        <v>109</v>
      </c>
      <c r="E19" s="109"/>
      <c r="F19" s="109"/>
      <c r="G19" s="109"/>
      <c r="H19" s="109"/>
      <c r="I19" s="75">
        <f>SUM(I11:I14)</f>
        <v>0</v>
      </c>
    </row>
  </sheetData>
  <mergeCells count="10">
    <mergeCell ref="M4:M5"/>
    <mergeCell ref="D3:K3"/>
    <mergeCell ref="L3:M3"/>
    <mergeCell ref="D4:H4"/>
    <mergeCell ref="I4:K4"/>
    <mergeCell ref="A3:A5"/>
    <mergeCell ref="B3:B5"/>
    <mergeCell ref="C3:C5"/>
    <mergeCell ref="F6:F17"/>
    <mergeCell ref="L4:L5"/>
  </mergeCells>
  <printOptions horizontalCentered="1"/>
  <pageMargins left="0.19685039370078741" right="0.19685039370078741" top="1.1023622047244095" bottom="0.23622047244094491" header="0.31496062992125984" footer="0.31496062992125984"/>
  <pageSetup paperSize="10000" scale="7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-0.249977111117893"/>
    <pageSetUpPr fitToPage="1"/>
  </sheetPr>
  <dimension ref="A1:Q19"/>
  <sheetViews>
    <sheetView view="pageBreakPreview" topLeftCell="A4" zoomScale="80" zoomScaleNormal="100" workbookViewId="0">
      <selection activeCell="J17" sqref="J17"/>
    </sheetView>
  </sheetViews>
  <sheetFormatPr defaultColWidth="9" defaultRowHeight="15"/>
  <cols>
    <col min="1" max="1" width="4.42578125" customWidth="1"/>
    <col min="2" max="2" width="22" customWidth="1"/>
    <col min="4" max="4" width="12" customWidth="1"/>
    <col min="5" max="5" width="14.42578125" customWidth="1"/>
    <col min="6" max="7" width="13.5703125" customWidth="1"/>
    <col min="8" max="8" width="11.7109375" customWidth="1"/>
    <col min="9" max="9" width="12.42578125" customWidth="1"/>
    <col min="10" max="10" width="10.85546875" customWidth="1"/>
    <col min="11" max="11" width="25.140625" customWidth="1"/>
    <col min="12" max="12" width="26.42578125" customWidth="1"/>
    <col min="13" max="13" width="25.140625" customWidth="1"/>
    <col min="14" max="14" width="1" customWidth="1"/>
    <col min="15" max="15" width="15.140625" hidden="1" customWidth="1"/>
    <col min="16" max="16" width="11.28515625" customWidth="1"/>
  </cols>
  <sheetData>
    <row r="1" spans="1:17" ht="18.75">
      <c r="A1" s="22" t="str">
        <f>'1. BuMiL '!A1</f>
        <v>REKAPITULASI CAPAIAN SPM MENURUT PUSKESMAS TAHUN 2023</v>
      </c>
      <c r="B1" s="22"/>
      <c r="C1" s="22"/>
      <c r="D1" s="22"/>
      <c r="E1" s="2"/>
      <c r="F1" s="2"/>
      <c r="G1" s="2"/>
      <c r="H1" s="3"/>
      <c r="I1" s="3"/>
      <c r="J1" s="3"/>
      <c r="K1" s="3"/>
      <c r="L1" s="3"/>
    </row>
    <row r="2" spans="1:17" ht="24.75" customHeight="1">
      <c r="A2" s="23" t="s">
        <v>0</v>
      </c>
      <c r="B2" s="24"/>
      <c r="C2" s="25" t="s">
        <v>1</v>
      </c>
      <c r="D2" s="23" t="s">
        <v>31</v>
      </c>
      <c r="E2" s="3"/>
      <c r="F2" s="3"/>
      <c r="G2" s="3"/>
      <c r="H2" s="3"/>
      <c r="I2" s="3"/>
      <c r="J2" s="3"/>
      <c r="K2" s="3"/>
      <c r="L2" s="3"/>
    </row>
    <row r="3" spans="1:17" ht="26.25" customHeight="1">
      <c r="A3" s="145" t="s">
        <v>3</v>
      </c>
      <c r="B3" s="145" t="s">
        <v>4</v>
      </c>
      <c r="C3" s="143" t="str">
        <f>'1. BuMiL '!C3:C5</f>
        <v>TARGET TAHUN 2023</v>
      </c>
      <c r="D3" s="152" t="str">
        <f>D2</f>
        <v>PELAYANAN KESEHATAN IBU BERSALIN</v>
      </c>
      <c r="E3" s="152"/>
      <c r="F3" s="152"/>
      <c r="G3" s="152"/>
      <c r="H3" s="152"/>
      <c r="I3" s="152"/>
      <c r="J3" s="152"/>
      <c r="K3" s="137"/>
      <c r="L3" s="136" t="s">
        <v>5</v>
      </c>
      <c r="M3" s="137"/>
      <c r="N3" s="47"/>
      <c r="O3" s="47"/>
      <c r="P3" s="47"/>
    </row>
    <row r="4" spans="1:17" ht="18">
      <c r="A4" s="146"/>
      <c r="B4" s="146"/>
      <c r="C4" s="148"/>
      <c r="D4" s="138" t="s">
        <v>6</v>
      </c>
      <c r="E4" s="138"/>
      <c r="F4" s="138"/>
      <c r="G4" s="138"/>
      <c r="H4" s="139"/>
      <c r="I4" s="140" t="s">
        <v>7</v>
      </c>
      <c r="J4" s="140"/>
      <c r="K4" s="141"/>
      <c r="L4" s="143" t="s">
        <v>8</v>
      </c>
      <c r="M4" s="143" t="s">
        <v>9</v>
      </c>
      <c r="N4" s="142"/>
      <c r="O4" s="142"/>
      <c r="P4" s="48"/>
    </row>
    <row r="5" spans="1:17" ht="80.099999999999994" customHeight="1">
      <c r="A5" s="147"/>
      <c r="B5" s="147"/>
      <c r="C5" s="144"/>
      <c r="D5" s="8" t="str">
        <f>'1. BuMiL '!D5</f>
        <v xml:space="preserve">Cakupan tahun 2023 (Pembilang Kumulatif) </v>
      </c>
      <c r="E5" s="8" t="s">
        <v>11</v>
      </c>
      <c r="F5" s="9" t="s">
        <v>12</v>
      </c>
      <c r="G5" s="9" t="s">
        <v>13</v>
      </c>
      <c r="H5" s="9" t="s">
        <v>14</v>
      </c>
      <c r="I5" s="8" t="str">
        <f>'1. BuMiL '!I5</f>
        <v>Realisasi TAHUN 2023  (Pembilang Kumulatif)</v>
      </c>
      <c r="J5" s="9" t="s">
        <v>16</v>
      </c>
      <c r="K5" s="9" t="s">
        <v>17</v>
      </c>
      <c r="L5" s="144"/>
      <c r="M5" s="144"/>
      <c r="N5" s="49"/>
      <c r="O5" s="49"/>
      <c r="P5" s="48"/>
    </row>
    <row r="6" spans="1:17">
      <c r="A6" s="10">
        <v>1</v>
      </c>
      <c r="B6" s="11" t="s">
        <v>18</v>
      </c>
      <c r="C6" s="51">
        <v>8.3000000000000004E-2</v>
      </c>
      <c r="D6" s="27">
        <v>27</v>
      </c>
      <c r="E6" s="27">
        <v>27</v>
      </c>
      <c r="F6" s="149">
        <v>324</v>
      </c>
      <c r="G6" s="27">
        <f>D6/E6*100</f>
        <v>100</v>
      </c>
      <c r="H6" s="27">
        <f>D6/F6*100</f>
        <v>8.3333333333333321</v>
      </c>
      <c r="I6" s="38">
        <v>0</v>
      </c>
      <c r="J6" s="38">
        <v>0</v>
      </c>
      <c r="K6" s="27" t="e">
        <f t="shared" ref="K6:K18" si="0">I6/J6*100</f>
        <v>#DIV/0!</v>
      </c>
      <c r="L6" s="60"/>
      <c r="M6" s="60"/>
    </row>
    <row r="7" spans="1:17">
      <c r="A7" s="14">
        <v>2</v>
      </c>
      <c r="B7" s="11" t="s">
        <v>19</v>
      </c>
      <c r="C7" s="51">
        <v>8.3000000000000004E-2</v>
      </c>
      <c r="D7" s="27">
        <v>34</v>
      </c>
      <c r="E7" s="27">
        <v>34</v>
      </c>
      <c r="F7" s="150"/>
      <c r="G7" s="27">
        <f>D7/E7*100</f>
        <v>100</v>
      </c>
      <c r="H7" s="27">
        <f>D7/F6*100</f>
        <v>10.493827160493826</v>
      </c>
      <c r="I7" s="38">
        <v>0</v>
      </c>
      <c r="J7" s="38">
        <v>0</v>
      </c>
      <c r="K7" s="27" t="e">
        <f t="shared" si="0"/>
        <v>#DIV/0!</v>
      </c>
      <c r="L7" s="60"/>
      <c r="M7" s="60"/>
    </row>
    <row r="8" spans="1:17">
      <c r="A8" s="14">
        <v>3</v>
      </c>
      <c r="B8" s="11" t="s">
        <v>20</v>
      </c>
      <c r="C8" s="51">
        <v>8.3000000000000004E-2</v>
      </c>
      <c r="D8" s="27">
        <v>29</v>
      </c>
      <c r="E8" s="27">
        <v>29</v>
      </c>
      <c r="F8" s="150"/>
      <c r="G8" s="27">
        <f>D8/E8*100</f>
        <v>100</v>
      </c>
      <c r="H8" s="27">
        <f>D8/F6*100</f>
        <v>8.9506172839506171</v>
      </c>
      <c r="I8" s="38">
        <v>0</v>
      </c>
      <c r="J8" s="38">
        <v>0</v>
      </c>
      <c r="K8" s="27" t="e">
        <f t="shared" si="0"/>
        <v>#DIV/0!</v>
      </c>
      <c r="L8" s="60"/>
      <c r="M8" s="60"/>
    </row>
    <row r="9" spans="1:17">
      <c r="A9" s="14">
        <v>4</v>
      </c>
      <c r="B9" s="11" t="s">
        <v>21</v>
      </c>
      <c r="C9" s="51">
        <v>8.3000000000000004E-2</v>
      </c>
      <c r="D9" s="27">
        <v>25</v>
      </c>
      <c r="E9" s="27">
        <v>25</v>
      </c>
      <c r="F9" s="150"/>
      <c r="G9" s="27">
        <f>D9/E9*100</f>
        <v>100</v>
      </c>
      <c r="H9" s="27">
        <f>D9/F6*100</f>
        <v>7.716049382716049</v>
      </c>
      <c r="I9" s="38">
        <v>0</v>
      </c>
      <c r="J9" s="38">
        <v>0</v>
      </c>
      <c r="K9" s="27" t="e">
        <f t="shared" si="0"/>
        <v>#DIV/0!</v>
      </c>
      <c r="L9" s="60"/>
      <c r="M9" s="60"/>
    </row>
    <row r="10" spans="1:17">
      <c r="A10" s="14">
        <v>5</v>
      </c>
      <c r="B10" s="11" t="s">
        <v>22</v>
      </c>
      <c r="C10" s="51">
        <v>8.3000000000000004E-2</v>
      </c>
      <c r="D10" s="27">
        <v>34</v>
      </c>
      <c r="E10" s="27">
        <v>34</v>
      </c>
      <c r="F10" s="150"/>
      <c r="G10" s="27">
        <f t="shared" ref="G10:G17" si="1">D10/E10*100</f>
        <v>100</v>
      </c>
      <c r="H10" s="27">
        <f>D10/F6*100</f>
        <v>10.493827160493826</v>
      </c>
      <c r="I10" s="38">
        <v>0</v>
      </c>
      <c r="J10" s="38">
        <v>0</v>
      </c>
      <c r="K10" s="27" t="e">
        <f t="shared" si="0"/>
        <v>#DIV/0!</v>
      </c>
      <c r="L10" s="56"/>
      <c r="M10" s="56"/>
      <c r="P10" s="62">
        <f>SUM(D6:D11)</f>
        <v>177</v>
      </c>
      <c r="Q10" s="70">
        <f>P10/F6</f>
        <v>0.54629629629629628</v>
      </c>
    </row>
    <row r="11" spans="1:17">
      <c r="A11" s="14">
        <v>6</v>
      </c>
      <c r="B11" s="11" t="s">
        <v>23</v>
      </c>
      <c r="C11" s="51">
        <v>8.3000000000000004E-2</v>
      </c>
      <c r="D11" s="27">
        <v>28</v>
      </c>
      <c r="E11" s="27">
        <v>28</v>
      </c>
      <c r="F11" s="150"/>
      <c r="G11" s="27">
        <f t="shared" si="1"/>
        <v>100</v>
      </c>
      <c r="H11" s="27">
        <f>D11/F6*100</f>
        <v>8.6419753086419746</v>
      </c>
      <c r="I11" s="38">
        <v>0</v>
      </c>
      <c r="J11" s="38">
        <v>0</v>
      </c>
      <c r="K11" s="27" t="e">
        <f t="shared" si="0"/>
        <v>#DIV/0!</v>
      </c>
      <c r="L11" s="56"/>
      <c r="M11" s="56"/>
    </row>
    <row r="12" spans="1:17">
      <c r="A12" s="14">
        <v>7</v>
      </c>
      <c r="B12" s="11" t="s">
        <v>24</v>
      </c>
      <c r="C12" s="51">
        <v>8.3000000000000004E-2</v>
      </c>
      <c r="D12" s="27">
        <v>24</v>
      </c>
      <c r="E12" s="27">
        <v>24</v>
      </c>
      <c r="F12" s="150"/>
      <c r="G12" s="27">
        <f t="shared" si="1"/>
        <v>100</v>
      </c>
      <c r="H12" s="27">
        <f>D12/F6*100</f>
        <v>7.4074074074074066</v>
      </c>
      <c r="I12" s="38">
        <v>0</v>
      </c>
      <c r="J12" s="38">
        <v>0</v>
      </c>
      <c r="K12" s="27" t="e">
        <f t="shared" si="0"/>
        <v>#DIV/0!</v>
      </c>
      <c r="L12" s="56"/>
      <c r="M12" s="56"/>
    </row>
    <row r="13" spans="1:17">
      <c r="A13" s="14">
        <v>8</v>
      </c>
      <c r="B13" s="11" t="s">
        <v>25</v>
      </c>
      <c r="C13" s="51">
        <v>8.3000000000000004E-2</v>
      </c>
      <c r="D13" s="27">
        <v>27</v>
      </c>
      <c r="E13" s="27">
        <v>27</v>
      </c>
      <c r="F13" s="150"/>
      <c r="G13" s="27">
        <f t="shared" si="1"/>
        <v>100</v>
      </c>
      <c r="H13" s="27">
        <f>D13/F6*100</f>
        <v>8.3333333333333321</v>
      </c>
      <c r="I13" s="38">
        <v>0</v>
      </c>
      <c r="J13" s="38">
        <v>0</v>
      </c>
      <c r="K13" s="27" t="e">
        <f t="shared" si="0"/>
        <v>#DIV/0!</v>
      </c>
      <c r="L13" s="56"/>
      <c r="M13" s="56"/>
    </row>
    <row r="14" spans="1:17" ht="14.25" customHeight="1">
      <c r="A14" s="14">
        <v>9</v>
      </c>
      <c r="B14" s="11" t="s">
        <v>26</v>
      </c>
      <c r="C14" s="51">
        <v>8.3000000000000004E-2</v>
      </c>
      <c r="D14" s="27">
        <v>30</v>
      </c>
      <c r="E14" s="27">
        <v>30</v>
      </c>
      <c r="F14" s="150"/>
      <c r="G14" s="27">
        <f t="shared" si="1"/>
        <v>100</v>
      </c>
      <c r="H14" s="27">
        <f>D14/F6*100</f>
        <v>9.2592592592592595</v>
      </c>
      <c r="I14" s="38">
        <v>0</v>
      </c>
      <c r="J14" s="38">
        <v>0</v>
      </c>
      <c r="K14" s="27" t="e">
        <f t="shared" si="0"/>
        <v>#DIV/0!</v>
      </c>
      <c r="L14" s="60"/>
      <c r="M14" s="60"/>
    </row>
    <row r="15" spans="1:17" ht="15" customHeight="1">
      <c r="A15" s="14">
        <v>10</v>
      </c>
      <c r="B15" s="11" t="s">
        <v>27</v>
      </c>
      <c r="C15" s="51">
        <v>8.3000000000000004E-2</v>
      </c>
      <c r="D15" s="27">
        <v>34</v>
      </c>
      <c r="E15" s="27">
        <v>34</v>
      </c>
      <c r="F15" s="150"/>
      <c r="G15" s="27">
        <f t="shared" si="1"/>
        <v>100</v>
      </c>
      <c r="H15" s="27">
        <f>D15/F6*100</f>
        <v>10.493827160493826</v>
      </c>
      <c r="I15" s="38">
        <v>0</v>
      </c>
      <c r="J15" s="38">
        <v>0</v>
      </c>
      <c r="K15" s="27" t="e">
        <f t="shared" si="0"/>
        <v>#DIV/0!</v>
      </c>
      <c r="L15" s="60"/>
      <c r="M15" s="60"/>
    </row>
    <row r="16" spans="1:17" ht="15" customHeight="1">
      <c r="A16" s="14">
        <v>11</v>
      </c>
      <c r="B16" s="11" t="s">
        <v>28</v>
      </c>
      <c r="C16" s="51">
        <v>8.3000000000000004E-2</v>
      </c>
      <c r="D16" s="27">
        <v>24</v>
      </c>
      <c r="E16" s="27">
        <v>24</v>
      </c>
      <c r="F16" s="150"/>
      <c r="G16" s="27">
        <f t="shared" si="1"/>
        <v>100</v>
      </c>
      <c r="H16" s="27">
        <f>D16/F6*100</f>
        <v>7.4074074074074066</v>
      </c>
      <c r="I16" s="38">
        <v>0</v>
      </c>
      <c r="J16" s="38">
        <v>0</v>
      </c>
      <c r="K16" s="27" t="e">
        <f t="shared" si="0"/>
        <v>#DIV/0!</v>
      </c>
      <c r="L16" s="60"/>
      <c r="M16" s="60"/>
    </row>
    <row r="17" spans="1:13">
      <c r="A17" s="14">
        <v>12</v>
      </c>
      <c r="B17" s="11" t="s">
        <v>29</v>
      </c>
      <c r="C17" s="51">
        <v>8.3000000000000004E-2</v>
      </c>
      <c r="D17" s="27">
        <v>17</v>
      </c>
      <c r="E17" s="27">
        <v>17</v>
      </c>
      <c r="F17" s="151"/>
      <c r="G17" s="27">
        <f t="shared" si="1"/>
        <v>100</v>
      </c>
      <c r="H17" s="27">
        <f>D17/F6*100</f>
        <v>5.2469135802469129</v>
      </c>
      <c r="I17" s="38">
        <v>0</v>
      </c>
      <c r="J17" s="38">
        <v>0</v>
      </c>
      <c r="K17" s="27" t="e">
        <f t="shared" si="0"/>
        <v>#DIV/0!</v>
      </c>
      <c r="L17" s="56"/>
      <c r="M17" s="56"/>
    </row>
    <row r="18" spans="1:13">
      <c r="A18" s="52"/>
      <c r="B18" s="53" t="s">
        <v>30</v>
      </c>
      <c r="C18" s="28">
        <v>1</v>
      </c>
      <c r="D18" s="55">
        <f>SUM(D6:D17)</f>
        <v>333</v>
      </c>
      <c r="E18" s="55">
        <f>SUM(E6:E17)</f>
        <v>333</v>
      </c>
      <c r="F18" s="55">
        <f>SUM(F6:F17)</f>
        <v>324</v>
      </c>
      <c r="G18" s="27">
        <f>D18/E18*100</f>
        <v>100</v>
      </c>
      <c r="H18" s="27">
        <f>D18/F18*100</f>
        <v>102.77777777777777</v>
      </c>
      <c r="I18" s="55">
        <f>SUM(I6:I17)</f>
        <v>0</v>
      </c>
      <c r="J18" s="55">
        <f>SUM(J6:J17)</f>
        <v>0</v>
      </c>
      <c r="K18" s="27" t="e">
        <f t="shared" si="0"/>
        <v>#DIV/0!</v>
      </c>
      <c r="L18" s="52"/>
      <c r="M18" s="52"/>
    </row>
    <row r="19" spans="1:13" s="109" customFormat="1">
      <c r="I19" s="75"/>
    </row>
  </sheetData>
  <mergeCells count="11">
    <mergeCell ref="A3:A5"/>
    <mergeCell ref="B3:B5"/>
    <mergeCell ref="C3:C5"/>
    <mergeCell ref="F6:F17"/>
    <mergeCell ref="D3:K3"/>
    <mergeCell ref="L3:M3"/>
    <mergeCell ref="D4:H4"/>
    <mergeCell ref="I4:K4"/>
    <mergeCell ref="N4:O4"/>
    <mergeCell ref="L4:L5"/>
    <mergeCell ref="M4:M5"/>
  </mergeCells>
  <printOptions horizontalCentered="1"/>
  <pageMargins left="0.19685039370078741" right="0.19685039370078741" top="1.1023622047244095" bottom="0.23622047244094491" header="0.31496062992125984" footer="0.31496062992125984"/>
  <pageSetup paperSize="10000" scale="80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theme="4" tint="0.39997558519241921"/>
    <pageSetUpPr fitToPage="1"/>
  </sheetPr>
  <dimension ref="A1:M19"/>
  <sheetViews>
    <sheetView view="pageBreakPreview" topLeftCell="A7" zoomScale="87" zoomScaleNormal="100" zoomScaleSheetLayoutView="87" workbookViewId="0">
      <selection activeCell="F20" sqref="F20"/>
    </sheetView>
  </sheetViews>
  <sheetFormatPr defaultColWidth="9" defaultRowHeight="15"/>
  <cols>
    <col min="1" max="1" width="4.42578125" customWidth="1"/>
    <col min="2" max="2" width="22" customWidth="1"/>
    <col min="4" max="4" width="11.140625" customWidth="1"/>
    <col min="5" max="5" width="13.5703125" customWidth="1"/>
    <col min="6" max="6" width="12.140625" customWidth="1"/>
    <col min="7" max="7" width="11.7109375" customWidth="1"/>
    <col min="8" max="8" width="11.28515625" customWidth="1"/>
    <col min="9" max="9" width="15.140625" customWidth="1"/>
    <col min="10" max="10" width="18.85546875" customWidth="1"/>
    <col min="11" max="11" width="29.140625" customWidth="1"/>
    <col min="12" max="12" width="27.85546875" customWidth="1"/>
    <col min="13" max="13" width="26.28515625" customWidth="1"/>
  </cols>
  <sheetData>
    <row r="1" spans="1:13" ht="18.75">
      <c r="A1" s="22" t="s">
        <v>94</v>
      </c>
      <c r="B1" s="22"/>
      <c r="C1" s="22"/>
      <c r="D1" s="22"/>
      <c r="E1" s="2"/>
      <c r="F1" s="2"/>
      <c r="G1" s="3"/>
      <c r="H1" s="3"/>
      <c r="I1" s="3"/>
      <c r="J1" s="3"/>
      <c r="K1" s="3"/>
    </row>
    <row r="2" spans="1:13" ht="24.75" customHeight="1">
      <c r="A2" s="23" t="s">
        <v>0</v>
      </c>
      <c r="B2" s="24"/>
      <c r="C2" s="25" t="s">
        <v>1</v>
      </c>
      <c r="D2" s="26" t="s">
        <v>58</v>
      </c>
      <c r="E2" s="3"/>
      <c r="F2" s="3"/>
      <c r="G2" s="3"/>
      <c r="H2" s="3"/>
      <c r="I2" s="3"/>
      <c r="J2" s="3"/>
      <c r="K2" s="3"/>
    </row>
    <row r="3" spans="1:13" ht="40.5" customHeight="1">
      <c r="A3" s="145" t="s">
        <v>3</v>
      </c>
      <c r="B3" s="145" t="s">
        <v>4</v>
      </c>
      <c r="C3" s="143" t="s">
        <v>98</v>
      </c>
      <c r="D3" s="152" t="str">
        <f>D2</f>
        <v>Pelayanan Pemeriksaan Berkala siswa tingkat SD sederajat</v>
      </c>
      <c r="E3" s="152"/>
      <c r="F3" s="152"/>
      <c r="G3" s="152"/>
      <c r="H3" s="152"/>
      <c r="I3" s="152"/>
      <c r="J3" s="152"/>
      <c r="K3" s="137"/>
      <c r="L3" s="136" t="s">
        <v>5</v>
      </c>
      <c r="M3" s="137"/>
    </row>
    <row r="4" spans="1:13" ht="18">
      <c r="A4" s="146"/>
      <c r="B4" s="146"/>
      <c r="C4" s="148"/>
      <c r="D4" s="138" t="s">
        <v>6</v>
      </c>
      <c r="E4" s="138"/>
      <c r="F4" s="138"/>
      <c r="G4" s="138"/>
      <c r="H4" s="139"/>
      <c r="I4" s="140" t="s">
        <v>7</v>
      </c>
      <c r="J4" s="140"/>
      <c r="K4" s="141"/>
      <c r="L4" s="143" t="s">
        <v>8</v>
      </c>
      <c r="M4" s="143" t="s">
        <v>9</v>
      </c>
    </row>
    <row r="5" spans="1:13" ht="69" customHeight="1">
      <c r="A5" s="147"/>
      <c r="B5" s="147"/>
      <c r="C5" s="144"/>
      <c r="D5" s="8" t="s">
        <v>96</v>
      </c>
      <c r="E5" s="8" t="s">
        <v>11</v>
      </c>
      <c r="F5" s="9" t="s">
        <v>12</v>
      </c>
      <c r="G5" s="9" t="s">
        <v>34</v>
      </c>
      <c r="H5" s="9" t="s">
        <v>47</v>
      </c>
      <c r="I5" s="8" t="s">
        <v>97</v>
      </c>
      <c r="J5" s="9" t="s">
        <v>16</v>
      </c>
      <c r="K5" s="9" t="s">
        <v>17</v>
      </c>
      <c r="L5" s="144"/>
      <c r="M5" s="144"/>
    </row>
    <row r="6" spans="1:13" ht="31.5" customHeight="1">
      <c r="A6" s="10">
        <v>1</v>
      </c>
      <c r="B6" s="11" t="s">
        <v>18</v>
      </c>
      <c r="C6" s="30">
        <v>8.3000000000000004E-2</v>
      </c>
      <c r="D6" s="13">
        <v>0</v>
      </c>
      <c r="E6" s="153">
        <v>2411</v>
      </c>
      <c r="F6" s="153">
        <v>2411</v>
      </c>
      <c r="G6" s="13">
        <f>D6/E6*100</f>
        <v>0</v>
      </c>
      <c r="H6" s="13">
        <f>D6/F6*100</f>
        <v>0</v>
      </c>
      <c r="I6" s="19">
        <v>0</v>
      </c>
      <c r="J6" s="19">
        <v>0</v>
      </c>
      <c r="K6" s="13" t="e">
        <f t="shared" ref="K6:K18" si="0">I6/J6*100</f>
        <v>#DIV/0!</v>
      </c>
      <c r="L6" s="29" t="s">
        <v>117</v>
      </c>
      <c r="M6" s="29" t="s">
        <v>122</v>
      </c>
    </row>
    <row r="7" spans="1:13" ht="28.5">
      <c r="A7" s="14">
        <v>2</v>
      </c>
      <c r="B7" s="11" t="s">
        <v>19</v>
      </c>
      <c r="C7" s="30">
        <v>8.3000000000000004E-2</v>
      </c>
      <c r="D7" s="13">
        <v>0</v>
      </c>
      <c r="E7" s="154"/>
      <c r="F7" s="154"/>
      <c r="G7" s="27">
        <f>D7/E6*100</f>
        <v>0</v>
      </c>
      <c r="H7" s="27">
        <f>D7/F6*100</f>
        <v>0</v>
      </c>
      <c r="I7" s="19">
        <v>0</v>
      </c>
      <c r="J7" s="19">
        <v>0</v>
      </c>
      <c r="K7" s="13" t="e">
        <f t="shared" si="0"/>
        <v>#DIV/0!</v>
      </c>
      <c r="L7" s="29" t="s">
        <v>117</v>
      </c>
      <c r="M7" s="29" t="s">
        <v>122</v>
      </c>
    </row>
    <row r="8" spans="1:13" ht="28.5">
      <c r="A8" s="14">
        <v>3</v>
      </c>
      <c r="B8" s="11" t="s">
        <v>20</v>
      </c>
      <c r="C8" s="30">
        <v>8.3000000000000004E-2</v>
      </c>
      <c r="D8" s="13">
        <v>0</v>
      </c>
      <c r="E8" s="154"/>
      <c r="F8" s="154"/>
      <c r="G8" s="27">
        <f>D8/E6*100</f>
        <v>0</v>
      </c>
      <c r="H8" s="27">
        <f>D8/F6*100</f>
        <v>0</v>
      </c>
      <c r="I8" s="19">
        <v>0</v>
      </c>
      <c r="J8" s="19">
        <v>0</v>
      </c>
      <c r="K8" s="13" t="e">
        <f t="shared" si="0"/>
        <v>#DIV/0!</v>
      </c>
      <c r="L8" s="29" t="s">
        <v>117</v>
      </c>
      <c r="M8" s="29" t="s">
        <v>122</v>
      </c>
    </row>
    <row r="9" spans="1:13" ht="28.5">
      <c r="A9" s="14">
        <v>4</v>
      </c>
      <c r="B9" s="11" t="s">
        <v>21</v>
      </c>
      <c r="C9" s="30">
        <v>8.3000000000000004E-2</v>
      </c>
      <c r="D9" s="13">
        <v>0</v>
      </c>
      <c r="E9" s="154"/>
      <c r="F9" s="154"/>
      <c r="G9" s="27">
        <f>D9/E6*100</f>
        <v>0</v>
      </c>
      <c r="H9" s="27">
        <f>D9/F6*100</f>
        <v>0</v>
      </c>
      <c r="I9" s="19">
        <v>0</v>
      </c>
      <c r="J9" s="19">
        <v>0</v>
      </c>
      <c r="K9" s="13" t="e">
        <f t="shared" si="0"/>
        <v>#DIV/0!</v>
      </c>
      <c r="L9" s="29" t="s">
        <v>117</v>
      </c>
      <c r="M9" s="29" t="s">
        <v>122</v>
      </c>
    </row>
    <row r="10" spans="1:13" ht="28.5">
      <c r="A10" s="14">
        <v>5</v>
      </c>
      <c r="B10" s="11" t="s">
        <v>22</v>
      </c>
      <c r="C10" s="30">
        <v>8.3000000000000004E-2</v>
      </c>
      <c r="D10" s="13">
        <v>2411</v>
      </c>
      <c r="E10" s="154"/>
      <c r="F10" s="154"/>
      <c r="G10" s="27">
        <f>D10/E6*100</f>
        <v>100</v>
      </c>
      <c r="H10" s="27">
        <f>D10/F6*100</f>
        <v>100</v>
      </c>
      <c r="I10" s="19">
        <v>0</v>
      </c>
      <c r="J10" s="19">
        <v>0</v>
      </c>
      <c r="K10" s="13" t="e">
        <f t="shared" si="0"/>
        <v>#DIV/0!</v>
      </c>
      <c r="L10" s="29" t="s">
        <v>117</v>
      </c>
      <c r="M10" s="29" t="s">
        <v>122</v>
      </c>
    </row>
    <row r="11" spans="1:13" ht="28.5">
      <c r="A11" s="14">
        <v>6</v>
      </c>
      <c r="B11" s="11" t="s">
        <v>23</v>
      </c>
      <c r="C11" s="30">
        <v>8.3000000000000004E-2</v>
      </c>
      <c r="D11" s="13">
        <v>0</v>
      </c>
      <c r="E11" s="154"/>
      <c r="F11" s="154"/>
      <c r="G11" s="27">
        <f>D11/E6*100</f>
        <v>0</v>
      </c>
      <c r="H11" s="27">
        <f>D11/F6*100</f>
        <v>0</v>
      </c>
      <c r="I11" s="19">
        <v>0</v>
      </c>
      <c r="J11" s="19">
        <v>0</v>
      </c>
      <c r="K11" s="13" t="e">
        <f t="shared" si="0"/>
        <v>#DIV/0!</v>
      </c>
      <c r="L11" s="29" t="s">
        <v>117</v>
      </c>
      <c r="M11" s="29" t="s">
        <v>122</v>
      </c>
    </row>
    <row r="12" spans="1:13">
      <c r="A12" s="14">
        <v>7</v>
      </c>
      <c r="B12" s="11" t="s">
        <v>24</v>
      </c>
      <c r="C12" s="30">
        <v>8.3000000000000004E-2</v>
      </c>
      <c r="D12" s="13">
        <v>0</v>
      </c>
      <c r="E12" s="154"/>
      <c r="F12" s="154"/>
      <c r="G12" s="27">
        <f>D12/E6*100</f>
        <v>0</v>
      </c>
      <c r="H12" s="27">
        <f>D12/F6*100</f>
        <v>0</v>
      </c>
      <c r="I12" s="19"/>
      <c r="J12" s="19"/>
      <c r="K12" s="13" t="e">
        <f t="shared" si="0"/>
        <v>#DIV/0!</v>
      </c>
      <c r="L12" s="40"/>
      <c r="M12" s="40"/>
    </row>
    <row r="13" spans="1:13">
      <c r="A13" s="14">
        <v>8</v>
      </c>
      <c r="B13" s="11" t="s">
        <v>25</v>
      </c>
      <c r="C13" s="30">
        <v>8.3000000000000004E-2</v>
      </c>
      <c r="D13" s="13">
        <v>0</v>
      </c>
      <c r="E13" s="154"/>
      <c r="F13" s="154"/>
      <c r="G13" s="27">
        <f>D13/E6*100</f>
        <v>0</v>
      </c>
      <c r="H13" s="27">
        <f>D13/F6*100</f>
        <v>0</v>
      </c>
      <c r="I13" s="19"/>
      <c r="J13" s="19"/>
      <c r="K13" s="13" t="e">
        <f t="shared" si="0"/>
        <v>#DIV/0!</v>
      </c>
      <c r="L13" s="40"/>
      <c r="M13" s="40"/>
    </row>
    <row r="14" spans="1:13">
      <c r="A14" s="14">
        <v>9</v>
      </c>
      <c r="B14" s="11" t="s">
        <v>26</v>
      </c>
      <c r="C14" s="30">
        <v>8.3000000000000004E-2</v>
      </c>
      <c r="D14" s="13">
        <v>0</v>
      </c>
      <c r="E14" s="154"/>
      <c r="F14" s="154"/>
      <c r="G14" s="27">
        <f>D14/E6*100</f>
        <v>0</v>
      </c>
      <c r="H14" s="27" t="e">
        <f t="shared" ref="H14:H17" si="1">D14/F7*100</f>
        <v>#DIV/0!</v>
      </c>
      <c r="I14" s="19"/>
      <c r="J14" s="19"/>
      <c r="K14" s="13" t="e">
        <f t="shared" si="0"/>
        <v>#DIV/0!</v>
      </c>
      <c r="L14" s="40"/>
      <c r="M14" s="40"/>
    </row>
    <row r="15" spans="1:13">
      <c r="A15" s="14">
        <v>10</v>
      </c>
      <c r="B15" s="11" t="s">
        <v>27</v>
      </c>
      <c r="C15" s="30">
        <v>8.3000000000000004E-2</v>
      </c>
      <c r="D15" s="13">
        <v>0</v>
      </c>
      <c r="E15" s="154"/>
      <c r="F15" s="154"/>
      <c r="G15" s="27">
        <f>D15/E6*100</f>
        <v>0</v>
      </c>
      <c r="H15" s="27" t="e">
        <f t="shared" si="1"/>
        <v>#DIV/0!</v>
      </c>
      <c r="I15" s="19"/>
      <c r="J15" s="19"/>
      <c r="K15" s="13" t="e">
        <f t="shared" si="0"/>
        <v>#DIV/0!</v>
      </c>
      <c r="L15" s="40" t="s">
        <v>54</v>
      </c>
      <c r="M15" s="40" t="s">
        <v>54</v>
      </c>
    </row>
    <row r="16" spans="1:13">
      <c r="A16" s="14">
        <v>11</v>
      </c>
      <c r="B16" s="11" t="s">
        <v>28</v>
      </c>
      <c r="C16" s="30">
        <v>8.3000000000000004E-2</v>
      </c>
      <c r="D16" s="13">
        <v>0</v>
      </c>
      <c r="E16" s="154"/>
      <c r="F16" s="154"/>
      <c r="G16" s="27">
        <f>D16/E6*100</f>
        <v>0</v>
      </c>
      <c r="H16" s="27" t="e">
        <f t="shared" si="1"/>
        <v>#DIV/0!</v>
      </c>
      <c r="I16" s="19"/>
      <c r="J16" s="19"/>
      <c r="K16" s="13" t="e">
        <f t="shared" si="0"/>
        <v>#DIV/0!</v>
      </c>
      <c r="L16" s="40"/>
      <c r="M16" s="40"/>
    </row>
    <row r="17" spans="1:13">
      <c r="A17" s="14">
        <v>12</v>
      </c>
      <c r="B17" s="11" t="s">
        <v>29</v>
      </c>
      <c r="C17" s="30">
        <v>8.3000000000000004E-2</v>
      </c>
      <c r="D17" s="13">
        <v>0</v>
      </c>
      <c r="E17" s="155"/>
      <c r="F17" s="155"/>
      <c r="G17" s="27">
        <f>D17/E6*100</f>
        <v>0</v>
      </c>
      <c r="H17" s="27" t="e">
        <f t="shared" si="1"/>
        <v>#DIV/0!</v>
      </c>
      <c r="I17" s="19"/>
      <c r="J17" s="19"/>
      <c r="K17" s="13" t="e">
        <f t="shared" si="0"/>
        <v>#DIV/0!</v>
      </c>
      <c r="L17" s="40"/>
      <c r="M17" s="40"/>
    </row>
    <row r="18" spans="1:13">
      <c r="A18" s="15"/>
      <c r="B18" s="16" t="s">
        <v>30</v>
      </c>
      <c r="C18" s="17">
        <v>1</v>
      </c>
      <c r="D18" s="18">
        <f t="shared" ref="D18:F18" si="2">SUM(D6:D17)</f>
        <v>2411</v>
      </c>
      <c r="E18" s="18">
        <f t="shared" si="2"/>
        <v>2411</v>
      </c>
      <c r="F18" s="18">
        <f t="shared" si="2"/>
        <v>2411</v>
      </c>
      <c r="G18" s="13">
        <f>D18/E18*100</f>
        <v>100</v>
      </c>
      <c r="H18" s="13">
        <f>D18/F18*100</f>
        <v>100</v>
      </c>
      <c r="I18" s="18">
        <f>SUM(I6:I17)</f>
        <v>0</v>
      </c>
      <c r="J18" s="18">
        <f>SUM(J6:J17)</f>
        <v>0</v>
      </c>
      <c r="K18" s="13" t="e">
        <f t="shared" si="0"/>
        <v>#DIV/0!</v>
      </c>
      <c r="L18" s="15"/>
      <c r="M18" s="15"/>
    </row>
    <row r="19" spans="1:13">
      <c r="A19" s="109"/>
      <c r="B19" s="109"/>
      <c r="C19" s="109"/>
      <c r="D19" s="109"/>
      <c r="E19" s="109"/>
      <c r="F19" s="109"/>
      <c r="G19" s="109"/>
      <c r="H19" s="109"/>
      <c r="I19" s="75"/>
    </row>
  </sheetData>
  <mergeCells count="11">
    <mergeCell ref="L4:L5"/>
    <mergeCell ref="M4:M5"/>
    <mergeCell ref="D3:K3"/>
    <mergeCell ref="L3:M3"/>
    <mergeCell ref="D4:H4"/>
    <mergeCell ref="I4:K4"/>
    <mergeCell ref="A3:A5"/>
    <mergeCell ref="B3:B5"/>
    <mergeCell ref="C3:C5"/>
    <mergeCell ref="E6:E17"/>
    <mergeCell ref="F6:F17"/>
  </mergeCells>
  <printOptions horizontalCentered="1"/>
  <pageMargins left="0.19685039370078741" right="0.19685039370078741" top="1.1023622047244095" bottom="0.23622047244094491" header="0.31496062992125984" footer="0.31496062992125984"/>
  <pageSetup paperSize="10000" scale="76" fitToHeight="0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14634E-49EA-4ACA-BEC3-A88EDA4B55FC}">
  <sheetPr>
    <tabColor theme="4" tint="0.39997558519241921"/>
    <pageSetUpPr fitToPage="1"/>
  </sheetPr>
  <dimension ref="A1:M19"/>
  <sheetViews>
    <sheetView view="pageBreakPreview" zoomScale="55" zoomScaleNormal="100" zoomScaleSheetLayoutView="55" workbookViewId="0">
      <selection activeCell="H20" sqref="H20"/>
    </sheetView>
  </sheetViews>
  <sheetFormatPr defaultColWidth="9" defaultRowHeight="15"/>
  <cols>
    <col min="1" max="1" width="4.42578125" style="109" customWidth="1"/>
    <col min="2" max="2" width="22" style="109" customWidth="1"/>
    <col min="3" max="3" width="9" style="109"/>
    <col min="4" max="4" width="11.140625" style="109" customWidth="1"/>
    <col min="5" max="5" width="13.5703125" style="109" customWidth="1"/>
    <col min="6" max="6" width="12.140625" style="109" customWidth="1"/>
    <col min="7" max="7" width="11.7109375" style="109" customWidth="1"/>
    <col min="8" max="8" width="11.28515625" style="109" customWidth="1"/>
    <col min="9" max="9" width="15.140625" style="109" customWidth="1"/>
    <col min="10" max="10" width="18.85546875" style="109" customWidth="1"/>
    <col min="11" max="11" width="29.140625" style="109" customWidth="1"/>
    <col min="12" max="12" width="27.85546875" style="109" customWidth="1"/>
    <col min="13" max="13" width="26.28515625" style="109" customWidth="1"/>
    <col min="14" max="16384" width="9" style="109"/>
  </cols>
  <sheetData>
    <row r="1" spans="1:13" ht="18.75">
      <c r="A1" s="22" t="s">
        <v>94</v>
      </c>
      <c r="B1" s="22"/>
      <c r="C1" s="22"/>
      <c r="D1" s="22"/>
      <c r="E1" s="2"/>
      <c r="F1" s="2"/>
      <c r="G1" s="3"/>
      <c r="H1" s="3"/>
      <c r="I1" s="3"/>
      <c r="J1" s="3"/>
      <c r="K1" s="3"/>
    </row>
    <row r="2" spans="1:13" ht="24.75" customHeight="1">
      <c r="A2" s="23" t="s">
        <v>0</v>
      </c>
      <c r="B2" s="24"/>
      <c r="C2" s="25" t="s">
        <v>1</v>
      </c>
      <c r="D2" s="26" t="s">
        <v>59</v>
      </c>
      <c r="E2" s="3"/>
      <c r="F2" s="3"/>
      <c r="G2" s="3"/>
      <c r="H2" s="3"/>
      <c r="I2" s="3"/>
      <c r="J2" s="3"/>
      <c r="K2" s="3"/>
    </row>
    <row r="3" spans="1:13" ht="40.5" customHeight="1">
      <c r="A3" s="145" t="s">
        <v>3</v>
      </c>
      <c r="B3" s="145" t="s">
        <v>4</v>
      </c>
      <c r="C3" s="143" t="s">
        <v>98</v>
      </c>
      <c r="D3" s="152" t="s">
        <v>59</v>
      </c>
      <c r="E3" s="152"/>
      <c r="F3" s="152"/>
      <c r="G3" s="152"/>
      <c r="H3" s="152"/>
      <c r="I3" s="152"/>
      <c r="J3" s="152"/>
      <c r="K3" s="137"/>
      <c r="L3" s="136" t="s">
        <v>5</v>
      </c>
      <c r="M3" s="137"/>
    </row>
    <row r="4" spans="1:13" ht="18">
      <c r="A4" s="146"/>
      <c r="B4" s="146"/>
      <c r="C4" s="148"/>
      <c r="D4" s="138" t="s">
        <v>6</v>
      </c>
      <c r="E4" s="138"/>
      <c r="F4" s="138"/>
      <c r="G4" s="138"/>
      <c r="H4" s="139"/>
      <c r="I4" s="140" t="s">
        <v>7</v>
      </c>
      <c r="J4" s="140"/>
      <c r="K4" s="141"/>
      <c r="L4" s="143" t="s">
        <v>8</v>
      </c>
      <c r="M4" s="143" t="s">
        <v>9</v>
      </c>
    </row>
    <row r="5" spans="1:13" ht="69" customHeight="1">
      <c r="A5" s="147"/>
      <c r="B5" s="147"/>
      <c r="C5" s="144"/>
      <c r="D5" s="8" t="s">
        <v>96</v>
      </c>
      <c r="E5" s="8" t="s">
        <v>11</v>
      </c>
      <c r="F5" s="9" t="s">
        <v>12</v>
      </c>
      <c r="G5" s="9" t="s">
        <v>34</v>
      </c>
      <c r="H5" s="9" t="s">
        <v>47</v>
      </c>
      <c r="I5" s="8" t="s">
        <v>97</v>
      </c>
      <c r="J5" s="9" t="s">
        <v>16</v>
      </c>
      <c r="K5" s="9" t="s">
        <v>17</v>
      </c>
      <c r="L5" s="144"/>
      <c r="M5" s="144"/>
    </row>
    <row r="6" spans="1:13" ht="68.099999999999994" customHeight="1">
      <c r="A6" s="10">
        <v>1</v>
      </c>
      <c r="B6" s="11" t="s">
        <v>18</v>
      </c>
      <c r="C6" s="30">
        <v>8.3000000000000004E-2</v>
      </c>
      <c r="D6" s="104">
        <v>0</v>
      </c>
      <c r="E6" s="153">
        <v>1270</v>
      </c>
      <c r="F6" s="153">
        <v>1270</v>
      </c>
      <c r="G6" s="104">
        <f>D6/E6*100</f>
        <v>0</v>
      </c>
      <c r="H6" s="104">
        <f>D6/F6*100</f>
        <v>0</v>
      </c>
      <c r="I6" s="19">
        <v>0</v>
      </c>
      <c r="J6" s="19">
        <v>0</v>
      </c>
      <c r="K6" s="104" t="e">
        <f t="shared" ref="K6:K18" si="0">I6/J6*100</f>
        <v>#DIV/0!</v>
      </c>
      <c r="L6" s="29" t="s">
        <v>118</v>
      </c>
      <c r="M6" s="29" t="s">
        <v>122</v>
      </c>
    </row>
    <row r="7" spans="1:13" ht="28.5">
      <c r="A7" s="14">
        <v>2</v>
      </c>
      <c r="B7" s="11" t="s">
        <v>19</v>
      </c>
      <c r="C7" s="30">
        <v>8.3000000000000004E-2</v>
      </c>
      <c r="D7" s="104">
        <v>0</v>
      </c>
      <c r="E7" s="154"/>
      <c r="F7" s="154"/>
      <c r="G7" s="27">
        <f>D7/E6*100</f>
        <v>0</v>
      </c>
      <c r="H7" s="27">
        <f>D7/F6*100</f>
        <v>0</v>
      </c>
      <c r="I7" s="19">
        <v>0</v>
      </c>
      <c r="J7" s="19">
        <v>0</v>
      </c>
      <c r="K7" s="104" t="e">
        <f t="shared" si="0"/>
        <v>#DIV/0!</v>
      </c>
      <c r="L7" s="29" t="s">
        <v>118</v>
      </c>
      <c r="M7" s="29" t="s">
        <v>122</v>
      </c>
    </row>
    <row r="8" spans="1:13" ht="28.5">
      <c r="A8" s="14">
        <v>3</v>
      </c>
      <c r="B8" s="11" t="s">
        <v>20</v>
      </c>
      <c r="C8" s="30">
        <v>8.3000000000000004E-2</v>
      </c>
      <c r="D8" s="104">
        <v>0</v>
      </c>
      <c r="E8" s="154"/>
      <c r="F8" s="154"/>
      <c r="G8" s="27">
        <f>D8/E6*100</f>
        <v>0</v>
      </c>
      <c r="H8" s="27">
        <f>D8/F6*100</f>
        <v>0</v>
      </c>
      <c r="I8" s="19">
        <v>0</v>
      </c>
      <c r="J8" s="19">
        <v>0</v>
      </c>
      <c r="K8" s="104" t="e">
        <f t="shared" si="0"/>
        <v>#DIV/0!</v>
      </c>
      <c r="L8" s="29" t="s">
        <v>118</v>
      </c>
      <c r="M8" s="29" t="s">
        <v>122</v>
      </c>
    </row>
    <row r="9" spans="1:13" ht="28.5">
      <c r="A9" s="14">
        <v>4</v>
      </c>
      <c r="B9" s="11" t="s">
        <v>21</v>
      </c>
      <c r="C9" s="30">
        <v>8.3000000000000004E-2</v>
      </c>
      <c r="D9" s="104">
        <v>1270</v>
      </c>
      <c r="E9" s="154"/>
      <c r="F9" s="154"/>
      <c r="G9" s="27">
        <f>D9/E6*100</f>
        <v>100</v>
      </c>
      <c r="H9" s="27">
        <f>D9/F6*100</f>
        <v>100</v>
      </c>
      <c r="I9" s="19">
        <v>0</v>
      </c>
      <c r="J9" s="19">
        <v>0</v>
      </c>
      <c r="K9" s="104" t="e">
        <f t="shared" si="0"/>
        <v>#DIV/0!</v>
      </c>
      <c r="L9" s="29" t="s">
        <v>118</v>
      </c>
      <c r="M9" s="29" t="s">
        <v>122</v>
      </c>
    </row>
    <row r="10" spans="1:13" ht="28.5">
      <c r="A10" s="14">
        <v>5</v>
      </c>
      <c r="B10" s="11" t="s">
        <v>22</v>
      </c>
      <c r="C10" s="30">
        <v>8.3000000000000004E-2</v>
      </c>
      <c r="D10" s="104">
        <v>0</v>
      </c>
      <c r="E10" s="154"/>
      <c r="F10" s="154"/>
      <c r="G10" s="27">
        <f>D10/E6*100</f>
        <v>0</v>
      </c>
      <c r="H10" s="27">
        <f>D10/F6*100</f>
        <v>0</v>
      </c>
      <c r="I10" s="19">
        <v>0</v>
      </c>
      <c r="J10" s="19">
        <v>0</v>
      </c>
      <c r="K10" s="104" t="e">
        <f t="shared" si="0"/>
        <v>#DIV/0!</v>
      </c>
      <c r="L10" s="29" t="s">
        <v>118</v>
      </c>
      <c r="M10" s="29" t="s">
        <v>122</v>
      </c>
    </row>
    <row r="11" spans="1:13" ht="28.5">
      <c r="A11" s="14">
        <v>6</v>
      </c>
      <c r="B11" s="11" t="s">
        <v>23</v>
      </c>
      <c r="C11" s="30">
        <v>8.3000000000000004E-2</v>
      </c>
      <c r="D11" s="104">
        <v>0</v>
      </c>
      <c r="E11" s="154"/>
      <c r="F11" s="154"/>
      <c r="G11" s="27">
        <f>D11/E6*100</f>
        <v>0</v>
      </c>
      <c r="H11" s="27">
        <f>D11/F6*100</f>
        <v>0</v>
      </c>
      <c r="I11" s="19">
        <v>0</v>
      </c>
      <c r="J11" s="19">
        <v>0</v>
      </c>
      <c r="K11" s="104" t="e">
        <f t="shared" si="0"/>
        <v>#DIV/0!</v>
      </c>
      <c r="L11" s="29" t="s">
        <v>118</v>
      </c>
      <c r="M11" s="29" t="s">
        <v>122</v>
      </c>
    </row>
    <row r="12" spans="1:13">
      <c r="A12" s="14">
        <v>7</v>
      </c>
      <c r="B12" s="11" t="s">
        <v>24</v>
      </c>
      <c r="C12" s="30">
        <v>8.3000000000000004E-2</v>
      </c>
      <c r="D12" s="104">
        <v>0</v>
      </c>
      <c r="E12" s="154"/>
      <c r="F12" s="154"/>
      <c r="G12" s="27">
        <f>D12/E6*100</f>
        <v>0</v>
      </c>
      <c r="H12" s="27">
        <f>D12/F6*100</f>
        <v>0</v>
      </c>
      <c r="I12" s="19">
        <v>0</v>
      </c>
      <c r="J12" s="19">
        <v>0</v>
      </c>
      <c r="K12" s="104" t="e">
        <f t="shared" si="0"/>
        <v>#DIV/0!</v>
      </c>
      <c r="L12" s="40"/>
      <c r="M12" s="40"/>
    </row>
    <row r="13" spans="1:13">
      <c r="A13" s="14">
        <v>8</v>
      </c>
      <c r="B13" s="11" t="s">
        <v>25</v>
      </c>
      <c r="C13" s="30">
        <v>8.3000000000000004E-2</v>
      </c>
      <c r="D13" s="104">
        <v>0</v>
      </c>
      <c r="E13" s="154"/>
      <c r="F13" s="154"/>
      <c r="G13" s="27">
        <f>D13/E6*100</f>
        <v>0</v>
      </c>
      <c r="H13" s="27">
        <f>D13/F6*100</f>
        <v>0</v>
      </c>
      <c r="I13" s="19">
        <v>0</v>
      </c>
      <c r="J13" s="19">
        <v>0</v>
      </c>
      <c r="K13" s="104" t="e">
        <f t="shared" si="0"/>
        <v>#DIV/0!</v>
      </c>
      <c r="L13" s="40"/>
      <c r="M13" s="40"/>
    </row>
    <row r="14" spans="1:13">
      <c r="A14" s="14">
        <v>9</v>
      </c>
      <c r="B14" s="11" t="s">
        <v>26</v>
      </c>
      <c r="C14" s="30">
        <v>8.3000000000000004E-2</v>
      </c>
      <c r="D14" s="104">
        <v>0</v>
      </c>
      <c r="E14" s="154"/>
      <c r="F14" s="154"/>
      <c r="G14" s="27">
        <f>D14/E6*100</f>
        <v>0</v>
      </c>
      <c r="H14" s="27" t="e">
        <f t="shared" ref="H14:H17" si="1">D14/F7*100</f>
        <v>#DIV/0!</v>
      </c>
      <c r="I14" s="19"/>
      <c r="J14" s="19"/>
      <c r="K14" s="104" t="e">
        <f t="shared" si="0"/>
        <v>#DIV/0!</v>
      </c>
      <c r="L14" s="40"/>
      <c r="M14" s="40"/>
    </row>
    <row r="15" spans="1:13">
      <c r="A15" s="14">
        <v>10</v>
      </c>
      <c r="B15" s="11" t="s">
        <v>27</v>
      </c>
      <c r="C15" s="30">
        <v>8.3000000000000004E-2</v>
      </c>
      <c r="D15" s="104">
        <v>0</v>
      </c>
      <c r="E15" s="154"/>
      <c r="F15" s="154"/>
      <c r="G15" s="27">
        <f>D15/E6*100</f>
        <v>0</v>
      </c>
      <c r="H15" s="27" t="e">
        <f t="shared" si="1"/>
        <v>#DIV/0!</v>
      </c>
      <c r="I15" s="19"/>
      <c r="J15" s="19"/>
      <c r="K15" s="104" t="e">
        <f t="shared" si="0"/>
        <v>#DIV/0!</v>
      </c>
      <c r="L15" s="40" t="s">
        <v>54</v>
      </c>
      <c r="M15" s="40" t="s">
        <v>54</v>
      </c>
    </row>
    <row r="16" spans="1:13">
      <c r="A16" s="14">
        <v>11</v>
      </c>
      <c r="B16" s="11" t="s">
        <v>28</v>
      </c>
      <c r="C16" s="30">
        <v>8.3000000000000004E-2</v>
      </c>
      <c r="D16" s="104">
        <v>0</v>
      </c>
      <c r="E16" s="154"/>
      <c r="F16" s="154"/>
      <c r="G16" s="27">
        <f>D16/E6*100</f>
        <v>0</v>
      </c>
      <c r="H16" s="27" t="e">
        <f t="shared" si="1"/>
        <v>#DIV/0!</v>
      </c>
      <c r="I16" s="19"/>
      <c r="J16" s="19"/>
      <c r="K16" s="104" t="e">
        <f t="shared" si="0"/>
        <v>#DIV/0!</v>
      </c>
      <c r="L16" s="40"/>
      <c r="M16" s="40"/>
    </row>
    <row r="17" spans="1:13">
      <c r="A17" s="14">
        <v>12</v>
      </c>
      <c r="B17" s="11" t="s">
        <v>29</v>
      </c>
      <c r="C17" s="30">
        <v>8.3000000000000004E-2</v>
      </c>
      <c r="D17" s="104">
        <v>0</v>
      </c>
      <c r="E17" s="155"/>
      <c r="F17" s="155"/>
      <c r="G17" s="27">
        <f>D17/E6*100</f>
        <v>0</v>
      </c>
      <c r="H17" s="27" t="e">
        <f t="shared" si="1"/>
        <v>#DIV/0!</v>
      </c>
      <c r="I17" s="19"/>
      <c r="J17" s="19"/>
      <c r="K17" s="104" t="e">
        <f t="shared" si="0"/>
        <v>#DIV/0!</v>
      </c>
      <c r="L17" s="40"/>
      <c r="M17" s="40"/>
    </row>
    <row r="18" spans="1:13">
      <c r="A18" s="15"/>
      <c r="B18" s="16" t="s">
        <v>30</v>
      </c>
      <c r="C18" s="17">
        <v>1</v>
      </c>
      <c r="D18" s="18">
        <f t="shared" ref="D18:F18" si="2">SUM(D6:D17)</f>
        <v>1270</v>
      </c>
      <c r="E18" s="18">
        <f t="shared" si="2"/>
        <v>1270</v>
      </c>
      <c r="F18" s="18">
        <f t="shared" si="2"/>
        <v>1270</v>
      </c>
      <c r="G18" s="104">
        <f>D18/E18*100</f>
        <v>100</v>
      </c>
      <c r="H18" s="104">
        <f>D18/F18*100</f>
        <v>100</v>
      </c>
      <c r="I18" s="18">
        <f>SUM(I6:I17)</f>
        <v>0</v>
      </c>
      <c r="J18" s="18">
        <f>SUM(J6:J17)</f>
        <v>0</v>
      </c>
      <c r="K18" s="104" t="e">
        <f t="shared" si="0"/>
        <v>#DIV/0!</v>
      </c>
      <c r="L18" s="15"/>
      <c r="M18" s="15"/>
    </row>
    <row r="19" spans="1:13">
      <c r="I19" s="75"/>
    </row>
  </sheetData>
  <mergeCells count="11">
    <mergeCell ref="L3:M3"/>
    <mergeCell ref="D4:H4"/>
    <mergeCell ref="I4:K4"/>
    <mergeCell ref="L4:L5"/>
    <mergeCell ref="M4:M5"/>
    <mergeCell ref="E6:E17"/>
    <mergeCell ref="F6:F17"/>
    <mergeCell ref="A3:A5"/>
    <mergeCell ref="B3:B5"/>
    <mergeCell ref="C3:C5"/>
    <mergeCell ref="D3:K3"/>
  </mergeCells>
  <printOptions horizontalCentered="1"/>
  <pageMargins left="0.19685039370078741" right="0.19685039370078741" top="1.1023622047244095" bottom="0.23622047244094491" header="0.31496062992125984" footer="0.31496062992125984"/>
  <pageSetup paperSize="10000" scale="76" fitToHeight="0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67F7DD-A221-42C0-82C4-D0FE4E326B34}">
  <sheetPr>
    <tabColor theme="4" tint="0.39997558519241921"/>
    <pageSetUpPr fitToPage="1"/>
  </sheetPr>
  <dimension ref="A1:M19"/>
  <sheetViews>
    <sheetView view="pageBreakPreview" zoomScale="55" zoomScaleNormal="100" zoomScaleSheetLayoutView="55" workbookViewId="0">
      <selection activeCell="I12" sqref="I12"/>
    </sheetView>
  </sheetViews>
  <sheetFormatPr defaultColWidth="9" defaultRowHeight="15"/>
  <cols>
    <col min="1" max="1" width="4.42578125" style="109" customWidth="1"/>
    <col min="2" max="2" width="22" style="109" customWidth="1"/>
    <col min="3" max="3" width="9" style="109"/>
    <col min="4" max="4" width="11.140625" style="109" customWidth="1"/>
    <col min="5" max="5" width="13.5703125" style="109" customWidth="1"/>
    <col min="6" max="6" width="12.140625" style="109" customWidth="1"/>
    <col min="7" max="7" width="11.7109375" style="109" customWidth="1"/>
    <col min="8" max="8" width="11.28515625" style="109" customWidth="1"/>
    <col min="9" max="9" width="15.140625" style="109" customWidth="1"/>
    <col min="10" max="10" width="18.85546875" style="109" customWidth="1"/>
    <col min="11" max="11" width="29.140625" style="109" customWidth="1"/>
    <col min="12" max="12" width="27.85546875" style="109" customWidth="1"/>
    <col min="13" max="13" width="26.28515625" style="109" customWidth="1"/>
    <col min="14" max="16384" width="9" style="109"/>
  </cols>
  <sheetData>
    <row r="1" spans="1:13" ht="18.75">
      <c r="A1" s="22" t="s">
        <v>94</v>
      </c>
      <c r="B1" s="22"/>
      <c r="C1" s="22"/>
      <c r="D1" s="22"/>
      <c r="E1" s="2"/>
      <c r="F1" s="2"/>
      <c r="G1" s="3"/>
      <c r="H1" s="3"/>
      <c r="I1" s="3"/>
      <c r="J1" s="3"/>
      <c r="K1" s="3"/>
    </row>
    <row r="2" spans="1:13" ht="24.75" customHeight="1">
      <c r="A2" s="23" t="s">
        <v>0</v>
      </c>
      <c r="B2" s="24"/>
      <c r="C2" s="25" t="s">
        <v>1</v>
      </c>
      <c r="D2" s="26" t="s">
        <v>60</v>
      </c>
      <c r="E2" s="3"/>
      <c r="F2" s="3"/>
      <c r="G2" s="3"/>
      <c r="H2" s="3"/>
      <c r="I2" s="3"/>
      <c r="J2" s="3"/>
      <c r="K2" s="3"/>
    </row>
    <row r="3" spans="1:13" ht="40.5" customHeight="1">
      <c r="A3" s="145" t="s">
        <v>3</v>
      </c>
      <c r="B3" s="145" t="s">
        <v>4</v>
      </c>
      <c r="C3" s="143" t="s">
        <v>98</v>
      </c>
      <c r="D3" s="152" t="str">
        <f>D2</f>
        <v>Pelayanan Pemeriksaan Berkala siswa tingkat Lanjutan (SMA)/sederajat</v>
      </c>
      <c r="E3" s="152"/>
      <c r="F3" s="152"/>
      <c r="G3" s="152"/>
      <c r="H3" s="152"/>
      <c r="I3" s="152"/>
      <c r="J3" s="152"/>
      <c r="K3" s="137"/>
      <c r="L3" s="136" t="s">
        <v>5</v>
      </c>
      <c r="M3" s="137"/>
    </row>
    <row r="4" spans="1:13" ht="18">
      <c r="A4" s="146"/>
      <c r="B4" s="146"/>
      <c r="C4" s="148"/>
      <c r="D4" s="138" t="s">
        <v>6</v>
      </c>
      <c r="E4" s="138"/>
      <c r="F4" s="138"/>
      <c r="G4" s="138"/>
      <c r="H4" s="139"/>
      <c r="I4" s="140" t="s">
        <v>7</v>
      </c>
      <c r="J4" s="140"/>
      <c r="K4" s="141"/>
      <c r="L4" s="143" t="s">
        <v>8</v>
      </c>
      <c r="M4" s="143" t="s">
        <v>9</v>
      </c>
    </row>
    <row r="5" spans="1:13" ht="69" customHeight="1">
      <c r="A5" s="147"/>
      <c r="B5" s="147"/>
      <c r="C5" s="144"/>
      <c r="D5" s="8" t="s">
        <v>96</v>
      </c>
      <c r="E5" s="8" t="s">
        <v>11</v>
      </c>
      <c r="F5" s="9" t="s">
        <v>12</v>
      </c>
      <c r="G5" s="9" t="s">
        <v>34</v>
      </c>
      <c r="H5" s="9" t="s">
        <v>47</v>
      </c>
      <c r="I5" s="8" t="s">
        <v>97</v>
      </c>
      <c r="J5" s="9" t="s">
        <v>16</v>
      </c>
      <c r="K5" s="9" t="s">
        <v>17</v>
      </c>
      <c r="L5" s="144"/>
      <c r="M5" s="144"/>
    </row>
    <row r="6" spans="1:13" ht="68.099999999999994" customHeight="1">
      <c r="A6" s="10">
        <v>1</v>
      </c>
      <c r="B6" s="11" t="s">
        <v>18</v>
      </c>
      <c r="C6" s="30">
        <v>8.3000000000000004E-2</v>
      </c>
      <c r="D6" s="104">
        <v>0</v>
      </c>
      <c r="E6" s="153">
        <v>309</v>
      </c>
      <c r="F6" s="153">
        <v>309</v>
      </c>
      <c r="G6" s="104">
        <f>D6/E6*100</f>
        <v>0</v>
      </c>
      <c r="H6" s="104">
        <f>D6/F6*100</f>
        <v>0</v>
      </c>
      <c r="I6" s="19">
        <v>0</v>
      </c>
      <c r="J6" s="19">
        <v>0</v>
      </c>
      <c r="K6" s="104" t="e">
        <f t="shared" ref="K6:K18" si="0">I6/J6*100</f>
        <v>#DIV/0!</v>
      </c>
      <c r="L6" s="29" t="s">
        <v>119</v>
      </c>
      <c r="M6" s="29" t="s">
        <v>122</v>
      </c>
    </row>
    <row r="7" spans="1:13" ht="28.5">
      <c r="A7" s="14">
        <v>2</v>
      </c>
      <c r="B7" s="11" t="s">
        <v>19</v>
      </c>
      <c r="C7" s="30">
        <v>8.3000000000000004E-2</v>
      </c>
      <c r="D7" s="104">
        <v>0</v>
      </c>
      <c r="E7" s="154"/>
      <c r="F7" s="154"/>
      <c r="G7" s="27">
        <f>D7/E6*100</f>
        <v>0</v>
      </c>
      <c r="H7" s="27">
        <f>D7/F6*100</f>
        <v>0</v>
      </c>
      <c r="I7" s="19">
        <v>0</v>
      </c>
      <c r="J7" s="19">
        <v>0</v>
      </c>
      <c r="K7" s="104" t="e">
        <f t="shared" si="0"/>
        <v>#DIV/0!</v>
      </c>
      <c r="L7" s="29" t="s">
        <v>119</v>
      </c>
      <c r="M7" s="29" t="s">
        <v>122</v>
      </c>
    </row>
    <row r="8" spans="1:13" ht="28.5">
      <c r="A8" s="14">
        <v>3</v>
      </c>
      <c r="B8" s="11" t="s">
        <v>20</v>
      </c>
      <c r="C8" s="30">
        <v>8.3000000000000004E-2</v>
      </c>
      <c r="D8" s="104">
        <v>309</v>
      </c>
      <c r="E8" s="154"/>
      <c r="F8" s="154"/>
      <c r="G8" s="27">
        <f>D8/E6*100</f>
        <v>100</v>
      </c>
      <c r="H8" s="27">
        <f>D8/F6*100</f>
        <v>100</v>
      </c>
      <c r="I8" s="19">
        <v>0</v>
      </c>
      <c r="J8" s="19">
        <v>0</v>
      </c>
      <c r="K8" s="104" t="e">
        <f t="shared" si="0"/>
        <v>#DIV/0!</v>
      </c>
      <c r="L8" s="29" t="s">
        <v>119</v>
      </c>
      <c r="M8" s="29" t="s">
        <v>122</v>
      </c>
    </row>
    <row r="9" spans="1:13" ht="28.5">
      <c r="A9" s="14">
        <v>4</v>
      </c>
      <c r="B9" s="11" t="s">
        <v>21</v>
      </c>
      <c r="C9" s="30">
        <v>8.3000000000000004E-2</v>
      </c>
      <c r="D9" s="104">
        <v>0</v>
      </c>
      <c r="E9" s="154"/>
      <c r="F9" s="154"/>
      <c r="G9" s="27">
        <f>D9/E6*100</f>
        <v>0</v>
      </c>
      <c r="H9" s="27">
        <f>D9/F6*100</f>
        <v>0</v>
      </c>
      <c r="I9" s="19">
        <v>0</v>
      </c>
      <c r="J9" s="19">
        <v>0</v>
      </c>
      <c r="K9" s="104" t="e">
        <f t="shared" si="0"/>
        <v>#DIV/0!</v>
      </c>
      <c r="L9" s="29" t="s">
        <v>119</v>
      </c>
      <c r="M9" s="29" t="s">
        <v>122</v>
      </c>
    </row>
    <row r="10" spans="1:13" ht="28.5">
      <c r="A10" s="14">
        <v>5</v>
      </c>
      <c r="B10" s="11" t="s">
        <v>22</v>
      </c>
      <c r="C10" s="30">
        <v>8.3000000000000004E-2</v>
      </c>
      <c r="D10" s="104">
        <v>0</v>
      </c>
      <c r="E10" s="154"/>
      <c r="F10" s="154"/>
      <c r="G10" s="27">
        <f>D10/E6*100</f>
        <v>0</v>
      </c>
      <c r="H10" s="27">
        <f>D10/F6*100</f>
        <v>0</v>
      </c>
      <c r="I10" s="19">
        <v>0</v>
      </c>
      <c r="J10" s="19">
        <v>0</v>
      </c>
      <c r="K10" s="104" t="e">
        <f t="shared" si="0"/>
        <v>#DIV/0!</v>
      </c>
      <c r="L10" s="29" t="s">
        <v>119</v>
      </c>
      <c r="M10" s="29" t="s">
        <v>122</v>
      </c>
    </row>
    <row r="11" spans="1:13" ht="28.5">
      <c r="A11" s="14">
        <v>6</v>
      </c>
      <c r="B11" s="11" t="s">
        <v>23</v>
      </c>
      <c r="C11" s="30">
        <v>8.3000000000000004E-2</v>
      </c>
      <c r="D11" s="104">
        <v>0</v>
      </c>
      <c r="E11" s="154"/>
      <c r="F11" s="154"/>
      <c r="G11" s="27">
        <f>D11/E6*100</f>
        <v>0</v>
      </c>
      <c r="H11" s="27">
        <f>D11/F6*100</f>
        <v>0</v>
      </c>
      <c r="I11" s="19">
        <v>0</v>
      </c>
      <c r="J11" s="19">
        <v>0</v>
      </c>
      <c r="K11" s="104" t="e">
        <f t="shared" si="0"/>
        <v>#DIV/0!</v>
      </c>
      <c r="L11" s="29" t="s">
        <v>119</v>
      </c>
      <c r="M11" s="29" t="s">
        <v>122</v>
      </c>
    </row>
    <row r="12" spans="1:13">
      <c r="A12" s="14">
        <v>7</v>
      </c>
      <c r="B12" s="11" t="s">
        <v>24</v>
      </c>
      <c r="C12" s="30">
        <v>8.3000000000000004E-2</v>
      </c>
      <c r="D12" s="104">
        <v>0</v>
      </c>
      <c r="E12" s="154"/>
      <c r="F12" s="154"/>
      <c r="G12" s="27">
        <f>D12/E6*100</f>
        <v>0</v>
      </c>
      <c r="H12" s="27">
        <f>D12/F6*100</f>
        <v>0</v>
      </c>
      <c r="I12" s="19"/>
      <c r="J12" s="19"/>
      <c r="K12" s="104" t="e">
        <f t="shared" si="0"/>
        <v>#DIV/0!</v>
      </c>
      <c r="L12" s="40"/>
      <c r="M12" s="40"/>
    </row>
    <row r="13" spans="1:13">
      <c r="A13" s="14">
        <v>8</v>
      </c>
      <c r="B13" s="11" t="s">
        <v>25</v>
      </c>
      <c r="C13" s="30">
        <v>8.3000000000000004E-2</v>
      </c>
      <c r="D13" s="104">
        <v>0</v>
      </c>
      <c r="E13" s="154"/>
      <c r="F13" s="154"/>
      <c r="G13" s="27">
        <f>D13/E6*100</f>
        <v>0</v>
      </c>
      <c r="H13" s="27">
        <f>D13/F6*100</f>
        <v>0</v>
      </c>
      <c r="I13" s="19"/>
      <c r="J13" s="19"/>
      <c r="K13" s="104" t="e">
        <f t="shared" si="0"/>
        <v>#DIV/0!</v>
      </c>
      <c r="L13" s="40"/>
      <c r="M13" s="40"/>
    </row>
    <row r="14" spans="1:13">
      <c r="A14" s="14">
        <v>9</v>
      </c>
      <c r="B14" s="11" t="s">
        <v>26</v>
      </c>
      <c r="C14" s="30">
        <v>8.3000000000000004E-2</v>
      </c>
      <c r="D14" s="104">
        <v>0</v>
      </c>
      <c r="E14" s="154"/>
      <c r="F14" s="154"/>
      <c r="G14" s="27">
        <f>D14/E6*100</f>
        <v>0</v>
      </c>
      <c r="H14" s="27" t="e">
        <f t="shared" ref="H14:H17" si="1">D14/F7*100</f>
        <v>#DIV/0!</v>
      </c>
      <c r="I14" s="19"/>
      <c r="J14" s="19"/>
      <c r="K14" s="104" t="e">
        <f t="shared" si="0"/>
        <v>#DIV/0!</v>
      </c>
      <c r="L14" s="40"/>
      <c r="M14" s="40"/>
    </row>
    <row r="15" spans="1:13">
      <c r="A15" s="14">
        <v>10</v>
      </c>
      <c r="B15" s="11" t="s">
        <v>27</v>
      </c>
      <c r="C15" s="30">
        <v>8.3000000000000004E-2</v>
      </c>
      <c r="D15" s="104">
        <v>0</v>
      </c>
      <c r="E15" s="154"/>
      <c r="F15" s="154"/>
      <c r="G15" s="27">
        <f>D15/E6*100</f>
        <v>0</v>
      </c>
      <c r="H15" s="27" t="e">
        <f t="shared" si="1"/>
        <v>#DIV/0!</v>
      </c>
      <c r="I15" s="19"/>
      <c r="J15" s="19"/>
      <c r="K15" s="104" t="e">
        <f t="shared" si="0"/>
        <v>#DIV/0!</v>
      </c>
      <c r="L15" s="40" t="s">
        <v>54</v>
      </c>
      <c r="M15" s="40" t="s">
        <v>54</v>
      </c>
    </row>
    <row r="16" spans="1:13">
      <c r="A16" s="14">
        <v>11</v>
      </c>
      <c r="B16" s="11" t="s">
        <v>28</v>
      </c>
      <c r="C16" s="30">
        <v>8.3000000000000004E-2</v>
      </c>
      <c r="D16" s="104">
        <v>0</v>
      </c>
      <c r="E16" s="154"/>
      <c r="F16" s="154"/>
      <c r="G16" s="27">
        <f>D16/E6*100</f>
        <v>0</v>
      </c>
      <c r="H16" s="27" t="e">
        <f t="shared" si="1"/>
        <v>#DIV/0!</v>
      </c>
      <c r="I16" s="19"/>
      <c r="J16" s="19"/>
      <c r="K16" s="104" t="e">
        <f t="shared" si="0"/>
        <v>#DIV/0!</v>
      </c>
      <c r="L16" s="40"/>
      <c r="M16" s="40"/>
    </row>
    <row r="17" spans="1:13">
      <c r="A17" s="14">
        <v>12</v>
      </c>
      <c r="B17" s="11" t="s">
        <v>29</v>
      </c>
      <c r="C17" s="30">
        <v>8.3000000000000004E-2</v>
      </c>
      <c r="D17" s="104">
        <v>0</v>
      </c>
      <c r="E17" s="155"/>
      <c r="F17" s="155"/>
      <c r="G17" s="27">
        <f>D17/E6*100</f>
        <v>0</v>
      </c>
      <c r="H17" s="27" t="e">
        <f t="shared" si="1"/>
        <v>#DIV/0!</v>
      </c>
      <c r="I17" s="19"/>
      <c r="J17" s="19"/>
      <c r="K17" s="104" t="e">
        <f t="shared" si="0"/>
        <v>#DIV/0!</v>
      </c>
      <c r="L17" s="40"/>
      <c r="M17" s="40"/>
    </row>
    <row r="18" spans="1:13">
      <c r="A18" s="15"/>
      <c r="B18" s="16" t="s">
        <v>30</v>
      </c>
      <c r="C18" s="17">
        <v>1</v>
      </c>
      <c r="D18" s="18">
        <f t="shared" ref="D18:F18" si="2">SUM(D6:D17)</f>
        <v>309</v>
      </c>
      <c r="E18" s="18">
        <f t="shared" si="2"/>
        <v>309</v>
      </c>
      <c r="F18" s="18">
        <f t="shared" si="2"/>
        <v>309</v>
      </c>
      <c r="G18" s="104">
        <f>D18/E18*100</f>
        <v>100</v>
      </c>
      <c r="H18" s="104">
        <f>D18/F18*100</f>
        <v>100</v>
      </c>
      <c r="I18" s="18">
        <f>SUM(I6:I17)</f>
        <v>0</v>
      </c>
      <c r="J18" s="18">
        <f>SUM(J6:J17)</f>
        <v>0</v>
      </c>
      <c r="K18" s="104" t="e">
        <f t="shared" si="0"/>
        <v>#DIV/0!</v>
      </c>
      <c r="L18" s="15"/>
      <c r="M18" s="15"/>
    </row>
    <row r="19" spans="1:13">
      <c r="I19" s="75"/>
    </row>
  </sheetData>
  <mergeCells count="11">
    <mergeCell ref="L3:M3"/>
    <mergeCell ref="D4:H4"/>
    <mergeCell ref="I4:K4"/>
    <mergeCell ref="L4:L5"/>
    <mergeCell ref="M4:M5"/>
    <mergeCell ref="E6:E17"/>
    <mergeCell ref="F6:F17"/>
    <mergeCell ref="A3:A5"/>
    <mergeCell ref="B3:B5"/>
    <mergeCell ref="C3:C5"/>
    <mergeCell ref="D3:K3"/>
  </mergeCells>
  <printOptions horizontalCentered="1"/>
  <pageMargins left="0.19685039370078741" right="0.19685039370078741" top="1.1023622047244095" bottom="0.23622047244094491" header="0.31496062992125984" footer="0.31496062992125984"/>
  <pageSetup paperSize="10000" scale="76" fitToHeight="0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theme="7" tint="0.59999389629810485"/>
    <pageSetUpPr fitToPage="1"/>
  </sheetPr>
  <dimension ref="A1:M19"/>
  <sheetViews>
    <sheetView view="pageBreakPreview" topLeftCell="A4" zoomScale="80" zoomScaleNormal="100" workbookViewId="0">
      <selection activeCell="I18" sqref="I18"/>
    </sheetView>
  </sheetViews>
  <sheetFormatPr defaultColWidth="9" defaultRowHeight="15"/>
  <cols>
    <col min="1" max="1" width="4.42578125" customWidth="1"/>
    <col min="2" max="2" width="22" customWidth="1"/>
    <col min="4" max="4" width="11.140625" customWidth="1"/>
    <col min="5" max="5" width="14" customWidth="1"/>
    <col min="6" max="6" width="13.7109375" customWidth="1"/>
    <col min="7" max="7" width="11.7109375" customWidth="1"/>
    <col min="8" max="8" width="11.28515625" customWidth="1"/>
    <col min="9" max="9" width="16.5703125" customWidth="1"/>
    <col min="10" max="10" width="20.85546875" customWidth="1"/>
    <col min="11" max="11" width="29.140625" customWidth="1"/>
    <col min="12" max="12" width="16" customWidth="1"/>
    <col min="13" max="13" width="11.28515625" customWidth="1"/>
  </cols>
  <sheetData>
    <row r="1" spans="1:13" ht="18.75">
      <c r="A1" s="22" t="s">
        <v>99</v>
      </c>
      <c r="B1" s="22"/>
      <c r="C1" s="22"/>
      <c r="D1" s="22"/>
      <c r="E1" s="2"/>
      <c r="F1" s="2"/>
      <c r="G1" s="3"/>
      <c r="H1" s="3"/>
      <c r="I1" s="3"/>
      <c r="J1" s="3"/>
      <c r="K1" s="3"/>
    </row>
    <row r="2" spans="1:13" ht="24.75" customHeight="1">
      <c r="A2" s="23" t="s">
        <v>0</v>
      </c>
      <c r="B2" s="24"/>
      <c r="C2" s="25" t="s">
        <v>1</v>
      </c>
      <c r="D2" s="23" t="s">
        <v>61</v>
      </c>
      <c r="E2" s="3"/>
      <c r="F2" s="3"/>
      <c r="G2" s="3"/>
      <c r="H2" s="3"/>
      <c r="I2" s="3"/>
      <c r="J2" s="3"/>
      <c r="K2" s="3"/>
    </row>
    <row r="3" spans="1:13" ht="26.25" customHeight="1">
      <c r="A3" s="145" t="s">
        <v>3</v>
      </c>
      <c r="B3" s="145" t="s">
        <v>4</v>
      </c>
      <c r="C3" s="143" t="s">
        <v>98</v>
      </c>
      <c r="D3" s="152" t="str">
        <f>D2</f>
        <v>Cakupan  Bumil mendapat 90 tablet Fe</v>
      </c>
      <c r="E3" s="152"/>
      <c r="F3" s="152"/>
      <c r="G3" s="152"/>
      <c r="H3" s="152"/>
      <c r="I3" s="152"/>
      <c r="J3" s="152"/>
      <c r="K3" s="137"/>
      <c r="L3" s="136" t="s">
        <v>5</v>
      </c>
      <c r="M3" s="137"/>
    </row>
    <row r="4" spans="1:13" ht="18">
      <c r="A4" s="146"/>
      <c r="B4" s="146"/>
      <c r="C4" s="148"/>
      <c r="D4" s="138" t="s">
        <v>6</v>
      </c>
      <c r="E4" s="138"/>
      <c r="F4" s="138"/>
      <c r="G4" s="138"/>
      <c r="H4" s="139"/>
      <c r="I4" s="140" t="s">
        <v>7</v>
      </c>
      <c r="J4" s="140"/>
      <c r="K4" s="141"/>
      <c r="L4" s="143" t="s">
        <v>8</v>
      </c>
      <c r="M4" s="143" t="s">
        <v>9</v>
      </c>
    </row>
    <row r="5" spans="1:13" ht="69" customHeight="1">
      <c r="A5" s="147"/>
      <c r="B5" s="147"/>
      <c r="C5" s="144"/>
      <c r="D5" s="8" t="s">
        <v>96</v>
      </c>
      <c r="E5" s="8" t="s">
        <v>11</v>
      </c>
      <c r="F5" s="9" t="s">
        <v>12</v>
      </c>
      <c r="G5" s="9" t="s">
        <v>34</v>
      </c>
      <c r="H5" s="9" t="s">
        <v>47</v>
      </c>
      <c r="I5" s="8" t="s">
        <v>97</v>
      </c>
      <c r="J5" s="9" t="s">
        <v>16</v>
      </c>
      <c r="K5" s="9" t="s">
        <v>17</v>
      </c>
      <c r="L5" s="144"/>
      <c r="M5" s="144"/>
    </row>
    <row r="6" spans="1:13">
      <c r="A6" s="10">
        <v>1</v>
      </c>
      <c r="B6" s="11" t="s">
        <v>18</v>
      </c>
      <c r="C6" s="120">
        <f>93.5/12</f>
        <v>7.791666666666667</v>
      </c>
      <c r="D6" s="100">
        <v>36</v>
      </c>
      <c r="E6" s="13">
        <v>36</v>
      </c>
      <c r="F6" s="153">
        <v>338</v>
      </c>
      <c r="G6" s="13">
        <f>D6/E6*100</f>
        <v>100</v>
      </c>
      <c r="H6" s="118">
        <f>D6/F6*100</f>
        <v>10.650887573964498</v>
      </c>
      <c r="I6" s="125">
        <v>2378808</v>
      </c>
      <c r="J6" s="106"/>
      <c r="K6" s="13" t="e">
        <f t="shared" ref="K6:K18" si="0">I6/J6*100</f>
        <v>#DIV/0!</v>
      </c>
      <c r="L6" s="40"/>
      <c r="M6" s="40"/>
    </row>
    <row r="7" spans="1:13">
      <c r="A7" s="14">
        <v>2</v>
      </c>
      <c r="B7" s="11" t="s">
        <v>19</v>
      </c>
      <c r="C7" s="120">
        <f t="shared" ref="C7:C17" si="1">93.5/12</f>
        <v>7.791666666666667</v>
      </c>
      <c r="D7" s="100">
        <v>19</v>
      </c>
      <c r="E7" s="13">
        <v>19</v>
      </c>
      <c r="F7" s="154"/>
      <c r="G7" s="27">
        <f>D7/E7*100</f>
        <v>100</v>
      </c>
      <c r="H7" s="119">
        <f>D7/F6*100</f>
        <v>5.6213017751479288</v>
      </c>
      <c r="I7" s="125" t="s">
        <v>120</v>
      </c>
      <c r="J7" s="105"/>
      <c r="K7" s="13" t="e">
        <f t="shared" si="0"/>
        <v>#VALUE!</v>
      </c>
      <c r="L7" s="40"/>
      <c r="M7" s="40"/>
    </row>
    <row r="8" spans="1:13">
      <c r="A8" s="14">
        <v>3</v>
      </c>
      <c r="B8" s="11" t="s">
        <v>20</v>
      </c>
      <c r="C8" s="120">
        <f t="shared" si="1"/>
        <v>7.791666666666667</v>
      </c>
      <c r="D8" s="100">
        <v>23</v>
      </c>
      <c r="E8" s="13">
        <v>23</v>
      </c>
      <c r="F8" s="154"/>
      <c r="G8" s="27">
        <f t="shared" ref="G8:G17" si="2">D8/E8*100</f>
        <v>100</v>
      </c>
      <c r="H8" s="119">
        <f>D8/F6*100</f>
        <v>6.8047337278106506</v>
      </c>
      <c r="I8" s="105">
        <v>1519794</v>
      </c>
      <c r="J8" s="105"/>
      <c r="K8" s="13" t="e">
        <f>I8/J8*100</f>
        <v>#DIV/0!</v>
      </c>
      <c r="L8" s="40"/>
      <c r="M8" s="40"/>
    </row>
    <row r="9" spans="1:13">
      <c r="A9" s="14">
        <v>4</v>
      </c>
      <c r="B9" s="11" t="s">
        <v>21</v>
      </c>
      <c r="C9" s="120">
        <f t="shared" si="1"/>
        <v>7.791666666666667</v>
      </c>
      <c r="D9" s="100">
        <v>26</v>
      </c>
      <c r="E9" s="13">
        <v>26</v>
      </c>
      <c r="F9" s="154"/>
      <c r="G9" s="27">
        <f t="shared" si="2"/>
        <v>100</v>
      </c>
      <c r="H9" s="119">
        <f>D9/F6*100</f>
        <v>7.6923076923076925</v>
      </c>
      <c r="I9" s="105">
        <v>1718028</v>
      </c>
      <c r="J9" s="105"/>
      <c r="K9" s="13" t="e">
        <f t="shared" si="0"/>
        <v>#DIV/0!</v>
      </c>
      <c r="L9" s="40"/>
      <c r="M9" s="40"/>
    </row>
    <row r="10" spans="1:13">
      <c r="A10" s="14">
        <v>5</v>
      </c>
      <c r="B10" s="11" t="s">
        <v>22</v>
      </c>
      <c r="C10" s="120">
        <f t="shared" si="1"/>
        <v>7.791666666666667</v>
      </c>
      <c r="D10" s="100">
        <v>30</v>
      </c>
      <c r="E10" s="13">
        <v>30</v>
      </c>
      <c r="F10" s="154"/>
      <c r="G10" s="27">
        <f t="shared" si="2"/>
        <v>100</v>
      </c>
      <c r="H10" s="119">
        <f>D10/F6*100</f>
        <v>8.8757396449704142</v>
      </c>
      <c r="I10" s="105">
        <v>1982340</v>
      </c>
      <c r="J10" s="105"/>
      <c r="K10" s="13" t="e">
        <f t="shared" si="0"/>
        <v>#DIV/0!</v>
      </c>
      <c r="L10" s="40"/>
      <c r="M10" s="40"/>
    </row>
    <row r="11" spans="1:13">
      <c r="A11" s="14">
        <v>6</v>
      </c>
      <c r="B11" s="11" t="s">
        <v>23</v>
      </c>
      <c r="C11" s="120">
        <f t="shared" si="1"/>
        <v>7.791666666666667</v>
      </c>
      <c r="D11" s="100">
        <v>11</v>
      </c>
      <c r="E11" s="13">
        <v>11</v>
      </c>
      <c r="F11" s="154"/>
      <c r="G11" s="27">
        <f t="shared" si="2"/>
        <v>100</v>
      </c>
      <c r="H11" s="119">
        <f>D11/F6*100</f>
        <v>3.2544378698224854</v>
      </c>
      <c r="I11" s="105">
        <v>726858</v>
      </c>
      <c r="J11" s="105"/>
      <c r="K11" s="13" t="e">
        <f t="shared" si="0"/>
        <v>#DIV/0!</v>
      </c>
      <c r="L11" s="40"/>
      <c r="M11" s="40"/>
    </row>
    <row r="12" spans="1:13">
      <c r="A12" s="14">
        <v>7</v>
      </c>
      <c r="B12" s="11" t="s">
        <v>24</v>
      </c>
      <c r="C12" s="120">
        <f t="shared" si="1"/>
        <v>7.791666666666667</v>
      </c>
      <c r="D12" s="100">
        <v>35</v>
      </c>
      <c r="E12" s="13">
        <v>35</v>
      </c>
      <c r="F12" s="154"/>
      <c r="G12" s="27">
        <f t="shared" si="2"/>
        <v>100</v>
      </c>
      <c r="H12" s="119">
        <f>D12/F6*100</f>
        <v>10.355029585798817</v>
      </c>
      <c r="I12" s="105">
        <v>2312730</v>
      </c>
      <c r="J12" s="105"/>
      <c r="K12" s="13" t="e">
        <f t="shared" si="0"/>
        <v>#DIV/0!</v>
      </c>
      <c r="L12" s="40"/>
      <c r="M12" s="40"/>
    </row>
    <row r="13" spans="1:13">
      <c r="A13" s="14">
        <v>8</v>
      </c>
      <c r="B13" s="11" t="s">
        <v>25</v>
      </c>
      <c r="C13" s="120">
        <f t="shared" si="1"/>
        <v>7.791666666666667</v>
      </c>
      <c r="D13" s="100">
        <v>30</v>
      </c>
      <c r="E13" s="13">
        <v>30</v>
      </c>
      <c r="F13" s="154"/>
      <c r="G13" s="27">
        <f t="shared" si="2"/>
        <v>100</v>
      </c>
      <c r="H13" s="119">
        <f>D13/F6*100</f>
        <v>8.8757396449704142</v>
      </c>
      <c r="I13" s="105">
        <v>1982340</v>
      </c>
      <c r="J13" s="105"/>
      <c r="K13" s="13" t="e">
        <f t="shared" si="0"/>
        <v>#DIV/0!</v>
      </c>
      <c r="L13" s="40"/>
      <c r="M13" s="40"/>
    </row>
    <row r="14" spans="1:13">
      <c r="A14" s="14">
        <v>9</v>
      </c>
      <c r="B14" s="11" t="s">
        <v>26</v>
      </c>
      <c r="C14" s="120">
        <f t="shared" si="1"/>
        <v>7.791666666666667</v>
      </c>
      <c r="D14" s="100">
        <v>35</v>
      </c>
      <c r="E14" s="72">
        <v>35</v>
      </c>
      <c r="F14" s="154"/>
      <c r="G14" s="27">
        <f t="shared" si="2"/>
        <v>100</v>
      </c>
      <c r="H14" s="119">
        <f>D14/F6*100</f>
        <v>10.355029585798817</v>
      </c>
      <c r="I14" s="105">
        <v>2312730</v>
      </c>
      <c r="J14" s="105"/>
      <c r="K14" s="13" t="e">
        <f t="shared" si="0"/>
        <v>#DIV/0!</v>
      </c>
      <c r="L14" s="40"/>
      <c r="M14" s="40"/>
    </row>
    <row r="15" spans="1:13">
      <c r="A15" s="14">
        <v>10</v>
      </c>
      <c r="B15" s="11" t="s">
        <v>27</v>
      </c>
      <c r="C15" s="120">
        <f t="shared" si="1"/>
        <v>7.791666666666667</v>
      </c>
      <c r="D15" s="100">
        <v>37</v>
      </c>
      <c r="E15" s="104">
        <v>37</v>
      </c>
      <c r="F15" s="154"/>
      <c r="G15" s="27">
        <f>D15/E15*100</f>
        <v>100</v>
      </c>
      <c r="H15" s="119">
        <f>D15/F6*100</f>
        <v>10.946745562130179</v>
      </c>
      <c r="I15" s="105">
        <v>2444886</v>
      </c>
      <c r="J15" s="105"/>
      <c r="K15" s="13" t="e">
        <f t="shared" si="0"/>
        <v>#DIV/0!</v>
      </c>
      <c r="L15" s="40"/>
      <c r="M15" s="40"/>
    </row>
    <row r="16" spans="1:13">
      <c r="A16" s="14">
        <v>11</v>
      </c>
      <c r="B16" s="11" t="s">
        <v>28</v>
      </c>
      <c r="C16" s="120">
        <f t="shared" si="1"/>
        <v>7.791666666666667</v>
      </c>
      <c r="D16" s="100">
        <v>30</v>
      </c>
      <c r="E16" s="104">
        <v>30</v>
      </c>
      <c r="F16" s="154"/>
      <c r="G16" s="27">
        <f t="shared" si="2"/>
        <v>100</v>
      </c>
      <c r="H16" s="119">
        <f>D16/F6*100</f>
        <v>8.8757396449704142</v>
      </c>
      <c r="I16" s="110">
        <v>1982340</v>
      </c>
      <c r="J16" s="105"/>
      <c r="K16" s="13" t="e">
        <f t="shared" si="0"/>
        <v>#DIV/0!</v>
      </c>
      <c r="L16" s="40"/>
      <c r="M16" s="40"/>
    </row>
    <row r="17" spans="1:13">
      <c r="A17" s="14">
        <v>12</v>
      </c>
      <c r="B17" s="11" t="s">
        <v>29</v>
      </c>
      <c r="C17" s="120">
        <f t="shared" si="1"/>
        <v>7.791666666666667</v>
      </c>
      <c r="D17" s="100">
        <v>18</v>
      </c>
      <c r="E17" s="104">
        <v>18</v>
      </c>
      <c r="F17" s="155"/>
      <c r="G17" s="27">
        <f t="shared" si="2"/>
        <v>100</v>
      </c>
      <c r="H17" s="119">
        <f>D17/F6*100</f>
        <v>5.3254437869822491</v>
      </c>
      <c r="I17" s="110">
        <v>1189404</v>
      </c>
      <c r="J17" s="105"/>
      <c r="K17" s="13" t="e">
        <f t="shared" si="0"/>
        <v>#DIV/0!</v>
      </c>
      <c r="L17" s="40"/>
      <c r="M17" s="40"/>
    </row>
    <row r="18" spans="1:13">
      <c r="A18" s="15"/>
      <c r="B18" s="16" t="s">
        <v>30</v>
      </c>
      <c r="C18" s="31">
        <v>0.93500000000000005</v>
      </c>
      <c r="D18" s="18">
        <f t="shared" ref="D18:F18" si="3">SUM(D6:D17)</f>
        <v>330</v>
      </c>
      <c r="E18" s="18">
        <f t="shared" si="3"/>
        <v>330</v>
      </c>
      <c r="F18" s="18">
        <f t="shared" si="3"/>
        <v>338</v>
      </c>
      <c r="G18" s="13">
        <f>D18/E18*100</f>
        <v>100</v>
      </c>
      <c r="H18" s="118">
        <f>D18/F18*100</f>
        <v>97.633136094674555</v>
      </c>
      <c r="I18" s="18">
        <f>SUM(I6:I17)</f>
        <v>20550258</v>
      </c>
      <c r="J18" s="19">
        <f>J6</f>
        <v>0</v>
      </c>
      <c r="K18" s="13" t="e">
        <f t="shared" si="0"/>
        <v>#DIV/0!</v>
      </c>
      <c r="L18" s="15"/>
      <c r="M18" s="15"/>
    </row>
    <row r="19" spans="1:13">
      <c r="A19" s="109"/>
      <c r="B19" s="109"/>
      <c r="C19" s="109"/>
      <c r="D19" s="109">
        <f>SUM(D11:D14)</f>
        <v>111</v>
      </c>
      <c r="E19" s="109"/>
      <c r="F19" s="109"/>
      <c r="G19" s="109"/>
      <c r="H19" s="109"/>
      <c r="I19" s="75">
        <f>SUM(I11:I14)</f>
        <v>7334658</v>
      </c>
    </row>
  </sheetData>
  <mergeCells count="10">
    <mergeCell ref="M4:M5"/>
    <mergeCell ref="D3:K3"/>
    <mergeCell ref="L3:M3"/>
    <mergeCell ref="D4:H4"/>
    <mergeCell ref="I4:K4"/>
    <mergeCell ref="A3:A5"/>
    <mergeCell ref="B3:B5"/>
    <mergeCell ref="C3:C5"/>
    <mergeCell ref="F6:F17"/>
    <mergeCell ref="L4:L5"/>
  </mergeCells>
  <printOptions horizontalCentered="1"/>
  <pageMargins left="0.19685039370078741" right="0.19685039370078741" top="1.1023622047244095" bottom="0.23622047244094491" header="0.31496062992125984" footer="0.31496062992125984"/>
  <pageSetup paperSize="256" scale="75" fitToHeight="0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theme="7" tint="0.59999389629810485"/>
    <pageSetUpPr fitToPage="1"/>
  </sheetPr>
  <dimension ref="A1:M19"/>
  <sheetViews>
    <sheetView view="pageBreakPreview" topLeftCell="C13" zoomScale="80" zoomScaleNormal="100" workbookViewId="0">
      <selection activeCell="L16" sqref="L16"/>
    </sheetView>
  </sheetViews>
  <sheetFormatPr defaultColWidth="9" defaultRowHeight="15"/>
  <cols>
    <col min="1" max="1" width="4.42578125" customWidth="1"/>
    <col min="2" max="2" width="14.7109375" customWidth="1"/>
    <col min="4" max="4" width="11.140625" customWidth="1"/>
    <col min="5" max="5" width="14.7109375" customWidth="1"/>
    <col min="6" max="6" width="11.5703125" customWidth="1"/>
    <col min="7" max="7" width="11.7109375" customWidth="1"/>
    <col min="8" max="8" width="11.28515625" customWidth="1"/>
    <col min="9" max="9" width="15.5703125" customWidth="1"/>
    <col min="10" max="10" width="17.42578125" customWidth="1"/>
    <col min="11" max="11" width="16.140625" customWidth="1"/>
    <col min="12" max="12" width="25.5703125" customWidth="1"/>
    <col min="13" max="13" width="26" customWidth="1"/>
  </cols>
  <sheetData>
    <row r="1" spans="1:13" ht="18.75">
      <c r="A1" s="22" t="s">
        <v>94</v>
      </c>
      <c r="B1" s="22"/>
      <c r="C1" s="22"/>
      <c r="D1" s="22"/>
      <c r="E1" s="2"/>
      <c r="F1" s="2"/>
      <c r="G1" s="3"/>
      <c r="H1" s="3"/>
      <c r="I1" s="3"/>
      <c r="J1" s="3"/>
      <c r="K1" s="3"/>
    </row>
    <row r="2" spans="1:13" ht="24.75" customHeight="1">
      <c r="A2" s="23" t="s">
        <v>0</v>
      </c>
      <c r="B2" s="24"/>
      <c r="C2" s="25" t="s">
        <v>1</v>
      </c>
      <c r="D2" s="23" t="s">
        <v>62</v>
      </c>
      <c r="E2" s="3"/>
      <c r="F2" s="3"/>
      <c r="G2" s="3"/>
      <c r="H2" s="3"/>
      <c r="I2" s="3"/>
      <c r="J2" s="3"/>
      <c r="K2" s="3"/>
    </row>
    <row r="3" spans="1:13" ht="26.25" customHeight="1">
      <c r="A3" s="145" t="s">
        <v>3</v>
      </c>
      <c r="B3" s="145" t="s">
        <v>4</v>
      </c>
      <c r="C3" s="143" t="s">
        <v>98</v>
      </c>
      <c r="D3" s="152" t="str">
        <f>D2</f>
        <v>Bayi yang mendapat ASI Eksklusif</v>
      </c>
      <c r="E3" s="152"/>
      <c r="F3" s="152"/>
      <c r="G3" s="152"/>
      <c r="H3" s="152"/>
      <c r="I3" s="152"/>
      <c r="J3" s="152"/>
      <c r="K3" s="137"/>
      <c r="L3" s="136" t="s">
        <v>5</v>
      </c>
      <c r="M3" s="137"/>
    </row>
    <row r="4" spans="1:13" ht="18">
      <c r="A4" s="146"/>
      <c r="B4" s="146"/>
      <c r="C4" s="148"/>
      <c r="D4" s="138" t="s">
        <v>6</v>
      </c>
      <c r="E4" s="138"/>
      <c r="F4" s="138"/>
      <c r="G4" s="138"/>
      <c r="H4" s="139"/>
      <c r="I4" s="140" t="s">
        <v>7</v>
      </c>
      <c r="J4" s="140"/>
      <c r="K4" s="141"/>
      <c r="L4" s="143" t="s">
        <v>8</v>
      </c>
      <c r="M4" s="143" t="s">
        <v>9</v>
      </c>
    </row>
    <row r="5" spans="1:13" ht="69" customHeight="1">
      <c r="A5" s="147"/>
      <c r="B5" s="147"/>
      <c r="C5" s="144"/>
      <c r="D5" s="8" t="s">
        <v>96</v>
      </c>
      <c r="E5" s="8" t="s">
        <v>11</v>
      </c>
      <c r="F5" s="9" t="s">
        <v>12</v>
      </c>
      <c r="G5" s="9" t="s">
        <v>34</v>
      </c>
      <c r="H5" s="9" t="s">
        <v>47</v>
      </c>
      <c r="I5" s="8" t="s">
        <v>97</v>
      </c>
      <c r="J5" s="9" t="s">
        <v>16</v>
      </c>
      <c r="K5" s="9" t="s">
        <v>17</v>
      </c>
      <c r="L5" s="144"/>
      <c r="M5" s="144"/>
    </row>
    <row r="6" spans="1:13" ht="43.5" customHeight="1">
      <c r="A6" s="10">
        <v>1</v>
      </c>
      <c r="B6" s="11" t="s">
        <v>18</v>
      </c>
      <c r="C6" s="120">
        <f>85/12</f>
        <v>7.083333333333333</v>
      </c>
      <c r="D6" s="13">
        <v>0</v>
      </c>
      <c r="E6" s="13">
        <v>0</v>
      </c>
      <c r="F6" s="13">
        <v>0</v>
      </c>
      <c r="G6" s="13" t="e">
        <f>D6/E6*100</f>
        <v>#DIV/0!</v>
      </c>
      <c r="H6" s="13" t="e">
        <f>D6/F6*100</f>
        <v>#DIV/0!</v>
      </c>
      <c r="I6" s="107">
        <v>0</v>
      </c>
      <c r="J6" s="107">
        <v>0</v>
      </c>
      <c r="K6" s="118" t="e">
        <f t="shared" ref="K6:K18" si="0">I6/J6*100</f>
        <v>#DIV/0!</v>
      </c>
      <c r="L6" s="126" t="s">
        <v>111</v>
      </c>
      <c r="M6" s="127" t="s">
        <v>112</v>
      </c>
    </row>
    <row r="7" spans="1:13">
      <c r="A7" s="14">
        <v>2</v>
      </c>
      <c r="B7" s="11" t="s">
        <v>19</v>
      </c>
      <c r="C7" s="120">
        <f t="shared" ref="C7:C17" si="1">85/12</f>
        <v>7.083333333333333</v>
      </c>
      <c r="D7" s="13">
        <v>88</v>
      </c>
      <c r="E7" s="13">
        <v>88</v>
      </c>
      <c r="F7" s="13">
        <v>88</v>
      </c>
      <c r="G7" s="27">
        <f>D7/E7*100</f>
        <v>100</v>
      </c>
      <c r="H7" s="27">
        <f>E7/F7*100</f>
        <v>100</v>
      </c>
      <c r="I7" s="125" t="s">
        <v>121</v>
      </c>
      <c r="J7" s="107"/>
      <c r="K7" s="118" t="e">
        <f>I7/J6*100</f>
        <v>#VALUE!</v>
      </c>
      <c r="L7" s="37"/>
      <c r="M7" s="29"/>
    </row>
    <row r="8" spans="1:13" ht="42.75">
      <c r="A8" s="14">
        <v>3</v>
      </c>
      <c r="B8" s="11" t="s">
        <v>20</v>
      </c>
      <c r="C8" s="120">
        <f t="shared" si="1"/>
        <v>7.083333333333333</v>
      </c>
      <c r="D8" s="13">
        <v>0</v>
      </c>
      <c r="E8" s="13">
        <v>0</v>
      </c>
      <c r="F8" s="13">
        <v>0</v>
      </c>
      <c r="G8" s="27" t="e">
        <f t="shared" ref="G8:G17" si="2">D8/E8*100</f>
        <v>#DIV/0!</v>
      </c>
      <c r="H8" s="27" t="e">
        <f t="shared" ref="H8:H17" si="3">E8/F8*100</f>
        <v>#DIV/0!</v>
      </c>
      <c r="I8" s="107">
        <v>0</v>
      </c>
      <c r="J8" s="107">
        <v>0</v>
      </c>
      <c r="K8" s="118" t="e">
        <f t="shared" ref="K8:K17" si="4">I8/J7*100</f>
        <v>#DIV/0!</v>
      </c>
      <c r="L8" s="126" t="s">
        <v>111</v>
      </c>
      <c r="M8" s="127" t="s">
        <v>112</v>
      </c>
    </row>
    <row r="9" spans="1:13" ht="42.75">
      <c r="A9" s="14">
        <v>4</v>
      </c>
      <c r="B9" s="11" t="s">
        <v>21</v>
      </c>
      <c r="C9" s="120">
        <f t="shared" si="1"/>
        <v>7.083333333333333</v>
      </c>
      <c r="D9" s="13">
        <v>0</v>
      </c>
      <c r="E9" s="13">
        <v>0</v>
      </c>
      <c r="F9" s="13">
        <v>0</v>
      </c>
      <c r="G9" s="27" t="e">
        <f t="shared" si="2"/>
        <v>#DIV/0!</v>
      </c>
      <c r="H9" s="27" t="e">
        <f t="shared" si="3"/>
        <v>#DIV/0!</v>
      </c>
      <c r="I9" s="107">
        <v>0</v>
      </c>
      <c r="J9" s="107">
        <v>0</v>
      </c>
      <c r="K9" s="118" t="e">
        <f>I9/J6*100</f>
        <v>#DIV/0!</v>
      </c>
      <c r="L9" s="126" t="s">
        <v>111</v>
      </c>
      <c r="M9" s="127" t="s">
        <v>112</v>
      </c>
    </row>
    <row r="10" spans="1:13" ht="42.75">
      <c r="A10" s="14">
        <v>5</v>
      </c>
      <c r="B10" s="11" t="s">
        <v>22</v>
      </c>
      <c r="C10" s="120">
        <f t="shared" si="1"/>
        <v>7.083333333333333</v>
      </c>
      <c r="D10" s="13">
        <v>0</v>
      </c>
      <c r="E10" s="13">
        <v>0</v>
      </c>
      <c r="F10" s="13">
        <v>0</v>
      </c>
      <c r="G10" s="27" t="e">
        <f t="shared" si="2"/>
        <v>#DIV/0!</v>
      </c>
      <c r="H10" s="27" t="e">
        <f t="shared" si="3"/>
        <v>#DIV/0!</v>
      </c>
      <c r="I10" s="107">
        <v>0</v>
      </c>
      <c r="J10" s="107">
        <v>0</v>
      </c>
      <c r="K10" s="118" t="e">
        <f>I10/J6*100</f>
        <v>#DIV/0!</v>
      </c>
      <c r="L10" s="126" t="s">
        <v>111</v>
      </c>
      <c r="M10" s="127" t="s">
        <v>112</v>
      </c>
    </row>
    <row r="11" spans="1:13" ht="42.75">
      <c r="A11" s="14">
        <v>6</v>
      </c>
      <c r="B11" s="11" t="s">
        <v>23</v>
      </c>
      <c r="C11" s="120">
        <f t="shared" si="1"/>
        <v>7.083333333333333</v>
      </c>
      <c r="D11" s="13">
        <v>0</v>
      </c>
      <c r="E11" s="13">
        <v>0</v>
      </c>
      <c r="F11" s="13">
        <v>0</v>
      </c>
      <c r="G11" s="27" t="e">
        <f t="shared" si="2"/>
        <v>#DIV/0!</v>
      </c>
      <c r="H11" s="27" t="e">
        <f t="shared" si="3"/>
        <v>#DIV/0!</v>
      </c>
      <c r="I11" s="107">
        <v>0</v>
      </c>
      <c r="J11" s="107">
        <v>0</v>
      </c>
      <c r="K11" s="118" t="e">
        <f t="shared" si="4"/>
        <v>#DIV/0!</v>
      </c>
      <c r="L11" s="126" t="s">
        <v>111</v>
      </c>
      <c r="M11" s="127" t="s">
        <v>112</v>
      </c>
    </row>
    <row r="12" spans="1:13" ht="42.75">
      <c r="A12" s="14">
        <v>7</v>
      </c>
      <c r="B12" s="11" t="s">
        <v>24</v>
      </c>
      <c r="C12" s="120">
        <f t="shared" si="1"/>
        <v>7.083333333333333</v>
      </c>
      <c r="D12" s="13">
        <v>0</v>
      </c>
      <c r="E12" s="13">
        <v>0</v>
      </c>
      <c r="F12" s="13">
        <v>0</v>
      </c>
      <c r="G12" s="27" t="e">
        <f t="shared" si="2"/>
        <v>#DIV/0!</v>
      </c>
      <c r="H12" s="27" t="e">
        <f t="shared" si="3"/>
        <v>#DIV/0!</v>
      </c>
      <c r="I12" s="107">
        <v>0</v>
      </c>
      <c r="J12" s="107">
        <v>0</v>
      </c>
      <c r="K12" s="118" t="e">
        <f>I12/J6*100</f>
        <v>#DIV/0!</v>
      </c>
      <c r="L12" s="126" t="s">
        <v>111</v>
      </c>
      <c r="M12" s="127" t="s">
        <v>112</v>
      </c>
    </row>
    <row r="13" spans="1:13" ht="42.75">
      <c r="A13" s="14">
        <v>8</v>
      </c>
      <c r="B13" s="11" t="s">
        <v>25</v>
      </c>
      <c r="C13" s="120">
        <f t="shared" si="1"/>
        <v>7.083333333333333</v>
      </c>
      <c r="D13" s="13">
        <v>73</v>
      </c>
      <c r="E13" s="13">
        <v>80</v>
      </c>
      <c r="F13" s="13">
        <v>80</v>
      </c>
      <c r="G13" s="27">
        <f t="shared" si="2"/>
        <v>91.25</v>
      </c>
      <c r="H13" s="27">
        <f t="shared" si="3"/>
        <v>100</v>
      </c>
      <c r="I13" s="107">
        <v>2861931</v>
      </c>
      <c r="J13" s="107"/>
      <c r="K13" s="118" t="e">
        <f>I13/J6*100</f>
        <v>#DIV/0!</v>
      </c>
      <c r="L13" s="126" t="s">
        <v>111</v>
      </c>
      <c r="M13" s="127" t="s">
        <v>112</v>
      </c>
    </row>
    <row r="14" spans="1:13" ht="42.75">
      <c r="A14" s="14">
        <v>9</v>
      </c>
      <c r="B14" s="11" t="s">
        <v>26</v>
      </c>
      <c r="C14" s="120">
        <f t="shared" si="1"/>
        <v>7.083333333333333</v>
      </c>
      <c r="D14" s="73">
        <v>0</v>
      </c>
      <c r="E14" s="73">
        <v>0</v>
      </c>
      <c r="F14" s="73">
        <v>0</v>
      </c>
      <c r="G14" s="27" t="e">
        <f t="shared" si="2"/>
        <v>#DIV/0!</v>
      </c>
      <c r="H14" s="27" t="e">
        <f t="shared" si="3"/>
        <v>#DIV/0!</v>
      </c>
      <c r="I14" s="107">
        <v>0</v>
      </c>
      <c r="J14" s="107">
        <v>0</v>
      </c>
      <c r="K14" s="118" t="e">
        <f t="shared" si="4"/>
        <v>#DIV/0!</v>
      </c>
      <c r="L14" s="126" t="s">
        <v>111</v>
      </c>
      <c r="M14" s="127" t="s">
        <v>112</v>
      </c>
    </row>
    <row r="15" spans="1:13" ht="42.75">
      <c r="A15" s="14">
        <v>10</v>
      </c>
      <c r="B15" s="11" t="s">
        <v>27</v>
      </c>
      <c r="C15" s="120">
        <f t="shared" si="1"/>
        <v>7.083333333333333</v>
      </c>
      <c r="D15" s="73">
        <v>0</v>
      </c>
      <c r="E15" s="73">
        <v>0</v>
      </c>
      <c r="F15" s="73">
        <v>0</v>
      </c>
      <c r="G15" s="27" t="e">
        <f t="shared" si="2"/>
        <v>#DIV/0!</v>
      </c>
      <c r="H15" s="27" t="e">
        <f t="shared" si="3"/>
        <v>#DIV/0!</v>
      </c>
      <c r="I15" s="107">
        <v>0</v>
      </c>
      <c r="J15" s="107">
        <v>0</v>
      </c>
      <c r="K15" s="118" t="e">
        <f>I15/J6*100</f>
        <v>#DIV/0!</v>
      </c>
      <c r="L15" s="126" t="s">
        <v>111</v>
      </c>
      <c r="M15" s="127" t="s">
        <v>112</v>
      </c>
    </row>
    <row r="16" spans="1:13" ht="42.75">
      <c r="A16" s="14">
        <v>11</v>
      </c>
      <c r="B16" s="11" t="s">
        <v>28</v>
      </c>
      <c r="C16" s="120">
        <f t="shared" si="1"/>
        <v>7.083333333333333</v>
      </c>
      <c r="D16" s="13">
        <v>0</v>
      </c>
      <c r="E16" s="13">
        <v>0</v>
      </c>
      <c r="F16" s="13">
        <v>0</v>
      </c>
      <c r="G16" s="27" t="e">
        <f t="shared" si="2"/>
        <v>#DIV/0!</v>
      </c>
      <c r="H16" s="27" t="e">
        <f t="shared" si="3"/>
        <v>#DIV/0!</v>
      </c>
      <c r="I16" s="107">
        <v>0</v>
      </c>
      <c r="J16" s="107">
        <v>0</v>
      </c>
      <c r="K16" s="118" t="e">
        <f t="shared" si="4"/>
        <v>#DIV/0!</v>
      </c>
      <c r="L16" s="126" t="s">
        <v>111</v>
      </c>
      <c r="M16" s="127" t="s">
        <v>112</v>
      </c>
    </row>
    <row r="17" spans="1:13">
      <c r="A17" s="14">
        <v>12</v>
      </c>
      <c r="B17" s="11" t="s">
        <v>29</v>
      </c>
      <c r="C17" s="120">
        <f t="shared" si="1"/>
        <v>7.083333333333333</v>
      </c>
      <c r="D17" s="13">
        <v>0</v>
      </c>
      <c r="E17" s="13">
        <v>0</v>
      </c>
      <c r="F17" s="13">
        <v>0</v>
      </c>
      <c r="G17" s="27" t="e">
        <f t="shared" si="2"/>
        <v>#DIV/0!</v>
      </c>
      <c r="H17" s="27" t="e">
        <f t="shared" si="3"/>
        <v>#DIV/0!</v>
      </c>
      <c r="I17" s="107">
        <v>0</v>
      </c>
      <c r="J17" s="107">
        <v>0</v>
      </c>
      <c r="K17" s="118" t="e">
        <f t="shared" si="4"/>
        <v>#DIV/0!</v>
      </c>
      <c r="L17" s="40"/>
      <c r="M17" s="40"/>
    </row>
    <row r="18" spans="1:13">
      <c r="A18" s="15"/>
      <c r="B18" s="16" t="s">
        <v>30</v>
      </c>
      <c r="C18" s="17">
        <v>0.85</v>
      </c>
      <c r="D18" s="18">
        <f t="shared" ref="D18" si="5">SUM(D6:D17)</f>
        <v>161</v>
      </c>
      <c r="E18" s="18">
        <f>SUM(E6:E17)</f>
        <v>168</v>
      </c>
      <c r="F18" s="18">
        <f>SUM(F6:F17)</f>
        <v>168</v>
      </c>
      <c r="G18" s="13">
        <f>D18/E18*100</f>
        <v>95.833333333333343</v>
      </c>
      <c r="H18" s="13">
        <f>D18/F18*100</f>
        <v>95.833333333333343</v>
      </c>
      <c r="I18" s="18">
        <f>SUM(I6:I17)</f>
        <v>2861931</v>
      </c>
      <c r="J18" s="18">
        <f>SUM(J6:J17)</f>
        <v>0</v>
      </c>
      <c r="K18" s="13" t="e">
        <f t="shared" si="0"/>
        <v>#DIV/0!</v>
      </c>
      <c r="L18" s="15"/>
      <c r="M18" s="15"/>
    </row>
    <row r="19" spans="1:13">
      <c r="A19" s="109"/>
      <c r="B19" s="109"/>
      <c r="C19" s="109"/>
      <c r="D19" s="109"/>
      <c r="E19" s="109"/>
      <c r="F19" s="109"/>
      <c r="G19" s="109"/>
      <c r="H19" s="109"/>
      <c r="I19" s="75"/>
    </row>
  </sheetData>
  <mergeCells count="9">
    <mergeCell ref="D3:K3"/>
    <mergeCell ref="L3:M3"/>
    <mergeCell ref="D4:H4"/>
    <mergeCell ref="I4:K4"/>
    <mergeCell ref="A3:A5"/>
    <mergeCell ref="B3:B5"/>
    <mergeCell ref="C3:C5"/>
    <mergeCell ref="L4:L5"/>
    <mergeCell ref="M4:M5"/>
  </mergeCells>
  <printOptions horizontalCentered="1"/>
  <pageMargins left="0.11811023622047245" right="0.19685039370078741" top="1.1023622047244095" bottom="0.23622047244094491" header="0.31496062992125984" footer="0.31496062992125984"/>
  <pageSetup paperSize="10000" scale="85" fitToHeight="0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theme="7" tint="0.59999389629810485"/>
    <pageSetUpPr fitToPage="1"/>
  </sheetPr>
  <dimension ref="A1:M19"/>
  <sheetViews>
    <sheetView view="pageBreakPreview" zoomScale="80" zoomScaleNormal="100" workbookViewId="0">
      <selection activeCell="J17" sqref="J17"/>
    </sheetView>
  </sheetViews>
  <sheetFormatPr defaultColWidth="9" defaultRowHeight="15"/>
  <cols>
    <col min="1" max="1" width="4.42578125" customWidth="1"/>
    <col min="2" max="2" width="22" customWidth="1"/>
    <col min="4" max="4" width="11.140625" customWidth="1"/>
    <col min="5" max="5" width="16.5703125" customWidth="1"/>
    <col min="6" max="6" width="14.28515625" customWidth="1"/>
    <col min="7" max="7" width="11.7109375" customWidth="1"/>
    <col min="8" max="8" width="11.28515625" customWidth="1"/>
    <col min="9" max="9" width="20" customWidth="1"/>
    <col min="10" max="10" width="19.42578125" customWidth="1"/>
    <col min="11" max="11" width="15" customWidth="1"/>
    <col min="12" max="12" width="12.7109375" customWidth="1"/>
    <col min="13" max="13" width="13" customWidth="1"/>
  </cols>
  <sheetData>
    <row r="1" spans="1:13" ht="18.75">
      <c r="A1" s="22" t="s">
        <v>94</v>
      </c>
      <c r="B1" s="22"/>
      <c r="C1" s="22"/>
      <c r="D1" s="22"/>
      <c r="E1" s="2"/>
      <c r="F1" s="2"/>
      <c r="G1" s="3"/>
      <c r="H1" s="3"/>
      <c r="I1" s="3"/>
      <c r="J1" s="3"/>
      <c r="K1" s="3"/>
    </row>
    <row r="2" spans="1:13" ht="24.75" customHeight="1">
      <c r="A2" s="23" t="s">
        <v>0</v>
      </c>
      <c r="B2" s="24"/>
      <c r="C2" s="25" t="s">
        <v>1</v>
      </c>
      <c r="D2" s="23" t="s">
        <v>63</v>
      </c>
      <c r="E2" s="3"/>
      <c r="F2" s="3"/>
      <c r="G2" s="3"/>
      <c r="H2" s="3"/>
      <c r="I2" s="3"/>
      <c r="J2" s="3"/>
      <c r="K2" s="3"/>
    </row>
    <row r="3" spans="1:13" ht="26.25" customHeight="1">
      <c r="A3" s="145" t="s">
        <v>3</v>
      </c>
      <c r="B3" s="145" t="s">
        <v>4</v>
      </c>
      <c r="C3" s="143" t="s">
        <v>95</v>
      </c>
      <c r="D3" s="152" t="str">
        <f>D2</f>
        <v>Cakupan Balita Gizi Buruk Mendapat Perawatan</v>
      </c>
      <c r="E3" s="152"/>
      <c r="F3" s="152"/>
      <c r="G3" s="152"/>
      <c r="H3" s="152"/>
      <c r="I3" s="152"/>
      <c r="J3" s="152"/>
      <c r="K3" s="137"/>
      <c r="L3" s="136" t="s">
        <v>5</v>
      </c>
      <c r="M3" s="137"/>
    </row>
    <row r="4" spans="1:13" ht="18">
      <c r="A4" s="146"/>
      <c r="B4" s="146"/>
      <c r="C4" s="148"/>
      <c r="D4" s="138" t="s">
        <v>6</v>
      </c>
      <c r="E4" s="138"/>
      <c r="F4" s="138"/>
      <c r="G4" s="138"/>
      <c r="H4" s="139"/>
      <c r="I4" s="140" t="s">
        <v>7</v>
      </c>
      <c r="J4" s="140"/>
      <c r="K4" s="141"/>
      <c r="L4" s="143" t="s">
        <v>8</v>
      </c>
      <c r="M4" s="143" t="s">
        <v>9</v>
      </c>
    </row>
    <row r="5" spans="1:13" ht="69" customHeight="1">
      <c r="A5" s="147"/>
      <c r="B5" s="147"/>
      <c r="C5" s="144"/>
      <c r="D5" s="8" t="s">
        <v>96</v>
      </c>
      <c r="E5" s="8" t="s">
        <v>11</v>
      </c>
      <c r="F5" s="9" t="s">
        <v>12</v>
      </c>
      <c r="G5" s="9" t="s">
        <v>34</v>
      </c>
      <c r="H5" s="9" t="s">
        <v>47</v>
      </c>
      <c r="I5" s="8" t="s">
        <v>97</v>
      </c>
      <c r="J5" s="9" t="s">
        <v>16</v>
      </c>
      <c r="K5" s="9" t="s">
        <v>17</v>
      </c>
      <c r="L5" s="144"/>
      <c r="M5" s="144"/>
    </row>
    <row r="6" spans="1:13">
      <c r="A6" s="10">
        <v>1</v>
      </c>
      <c r="B6" s="11" t="s">
        <v>18</v>
      </c>
      <c r="C6" s="30">
        <v>8.3000000000000004E-2</v>
      </c>
      <c r="D6" s="101">
        <v>1</v>
      </c>
      <c r="E6" s="102">
        <v>1</v>
      </c>
      <c r="F6" s="104">
        <v>1</v>
      </c>
      <c r="G6" s="13">
        <f t="shared" ref="G6:G18" si="0">D6/E6*100</f>
        <v>100</v>
      </c>
      <c r="H6" s="13">
        <f t="shared" ref="H6:H18" si="1">D6/F6*100</f>
        <v>100</v>
      </c>
      <c r="I6" s="108">
        <v>0</v>
      </c>
      <c r="J6" s="110">
        <v>0</v>
      </c>
      <c r="K6" s="13" t="e">
        <f t="shared" ref="K6:K18" si="2">I6/J6*100</f>
        <v>#DIV/0!</v>
      </c>
      <c r="L6" s="40"/>
      <c r="M6" s="40"/>
    </row>
    <row r="7" spans="1:13">
      <c r="A7" s="14">
        <v>2</v>
      </c>
      <c r="B7" s="11" t="s">
        <v>19</v>
      </c>
      <c r="C7" s="30">
        <v>8.3000000000000004E-2</v>
      </c>
      <c r="D7" s="101">
        <v>1</v>
      </c>
      <c r="E7" s="102">
        <v>1</v>
      </c>
      <c r="F7" s="104">
        <v>1</v>
      </c>
      <c r="G7" s="13">
        <f t="shared" si="0"/>
        <v>100</v>
      </c>
      <c r="H7" s="13">
        <f t="shared" si="1"/>
        <v>100</v>
      </c>
      <c r="I7" s="108">
        <v>0</v>
      </c>
      <c r="J7" s="110">
        <v>0</v>
      </c>
      <c r="K7" s="13" t="e">
        <f>I7/J7*100</f>
        <v>#DIV/0!</v>
      </c>
      <c r="L7" s="40"/>
      <c r="M7" s="40"/>
    </row>
    <row r="8" spans="1:13">
      <c r="A8" s="14">
        <v>3</v>
      </c>
      <c r="B8" s="11" t="s">
        <v>20</v>
      </c>
      <c r="C8" s="30">
        <v>8.3000000000000004E-2</v>
      </c>
      <c r="D8" s="101">
        <v>2</v>
      </c>
      <c r="E8" s="102">
        <v>2</v>
      </c>
      <c r="F8" s="104">
        <v>2</v>
      </c>
      <c r="G8" s="13">
        <f t="shared" si="0"/>
        <v>100</v>
      </c>
      <c r="H8" s="13">
        <f t="shared" si="1"/>
        <v>100</v>
      </c>
      <c r="I8" s="108">
        <v>0</v>
      </c>
      <c r="J8" s="110">
        <v>0</v>
      </c>
      <c r="K8" s="104" t="e">
        <f t="shared" ref="K8:K17" si="3">I8/J8*100</f>
        <v>#DIV/0!</v>
      </c>
      <c r="L8" s="40"/>
      <c r="M8" s="40"/>
    </row>
    <row r="9" spans="1:13">
      <c r="A9" s="14">
        <v>4</v>
      </c>
      <c r="B9" s="11" t="s">
        <v>21</v>
      </c>
      <c r="C9" s="30">
        <v>8.3000000000000004E-2</v>
      </c>
      <c r="D9" s="101">
        <v>1</v>
      </c>
      <c r="E9" s="102">
        <v>1</v>
      </c>
      <c r="F9" s="104">
        <v>1</v>
      </c>
      <c r="G9" s="13">
        <f t="shared" si="0"/>
        <v>100</v>
      </c>
      <c r="H9" s="13">
        <f t="shared" si="1"/>
        <v>100</v>
      </c>
      <c r="I9" s="108">
        <v>0</v>
      </c>
      <c r="J9" s="110">
        <v>0</v>
      </c>
      <c r="K9" s="104" t="e">
        <f t="shared" si="3"/>
        <v>#DIV/0!</v>
      </c>
      <c r="L9" s="40"/>
      <c r="M9" s="40"/>
    </row>
    <row r="10" spans="1:13">
      <c r="A10" s="14">
        <v>5</v>
      </c>
      <c r="B10" s="11" t="s">
        <v>22</v>
      </c>
      <c r="C10" s="30">
        <v>8.3000000000000004E-2</v>
      </c>
      <c r="D10" s="101">
        <v>1</v>
      </c>
      <c r="E10" s="102">
        <v>1</v>
      </c>
      <c r="F10" s="104">
        <v>1</v>
      </c>
      <c r="G10" s="13">
        <f t="shared" si="0"/>
        <v>100</v>
      </c>
      <c r="H10" s="13">
        <f t="shared" si="1"/>
        <v>100</v>
      </c>
      <c r="I10" s="108">
        <v>0</v>
      </c>
      <c r="J10" s="110">
        <v>0</v>
      </c>
      <c r="K10" s="104" t="e">
        <f t="shared" si="3"/>
        <v>#DIV/0!</v>
      </c>
      <c r="L10" s="40"/>
      <c r="M10" s="40"/>
    </row>
    <row r="11" spans="1:13">
      <c r="A11" s="14">
        <v>6</v>
      </c>
      <c r="B11" s="11" t="s">
        <v>23</v>
      </c>
      <c r="C11" s="30">
        <v>8.3000000000000004E-2</v>
      </c>
      <c r="D11" s="101">
        <v>1</v>
      </c>
      <c r="E11" s="102">
        <v>1</v>
      </c>
      <c r="F11" s="104">
        <v>1</v>
      </c>
      <c r="G11" s="13">
        <f t="shared" si="0"/>
        <v>100</v>
      </c>
      <c r="H11" s="13">
        <f t="shared" si="1"/>
        <v>100</v>
      </c>
      <c r="I11" s="108">
        <v>0</v>
      </c>
      <c r="J11" s="110">
        <v>0</v>
      </c>
      <c r="K11" s="104" t="e">
        <f t="shared" si="3"/>
        <v>#DIV/0!</v>
      </c>
      <c r="L11" s="40"/>
      <c r="M11" s="40"/>
    </row>
    <row r="12" spans="1:13">
      <c r="A12" s="14">
        <v>7</v>
      </c>
      <c r="B12" s="11" t="s">
        <v>24</v>
      </c>
      <c r="C12" s="30">
        <v>8.3000000000000004E-2</v>
      </c>
      <c r="D12" s="101">
        <v>1</v>
      </c>
      <c r="E12" s="102">
        <v>1</v>
      </c>
      <c r="F12" s="104">
        <v>1</v>
      </c>
      <c r="G12" s="13">
        <f t="shared" si="0"/>
        <v>100</v>
      </c>
      <c r="H12" s="13">
        <f t="shared" si="1"/>
        <v>100</v>
      </c>
      <c r="I12" s="108">
        <v>0</v>
      </c>
      <c r="J12" s="110">
        <v>0</v>
      </c>
      <c r="K12" s="104" t="e">
        <f t="shared" si="3"/>
        <v>#DIV/0!</v>
      </c>
      <c r="L12" s="40"/>
      <c r="M12" s="40"/>
    </row>
    <row r="13" spans="1:13">
      <c r="A13" s="14">
        <v>8</v>
      </c>
      <c r="B13" s="11" t="s">
        <v>25</v>
      </c>
      <c r="C13" s="30">
        <v>8.3000000000000004E-2</v>
      </c>
      <c r="D13" s="101">
        <v>2</v>
      </c>
      <c r="E13" s="102">
        <v>2</v>
      </c>
      <c r="F13" s="104">
        <v>2</v>
      </c>
      <c r="G13" s="13">
        <f t="shared" si="0"/>
        <v>100</v>
      </c>
      <c r="H13" s="13">
        <f t="shared" si="1"/>
        <v>100</v>
      </c>
      <c r="I13" s="108">
        <v>0</v>
      </c>
      <c r="J13" s="110">
        <v>0</v>
      </c>
      <c r="K13" s="104" t="e">
        <f t="shared" si="3"/>
        <v>#DIV/0!</v>
      </c>
      <c r="L13" s="40"/>
      <c r="M13" s="40"/>
    </row>
    <row r="14" spans="1:13">
      <c r="A14" s="14">
        <v>9</v>
      </c>
      <c r="B14" s="11" t="s">
        <v>26</v>
      </c>
      <c r="C14" s="30">
        <v>8.3000000000000004E-2</v>
      </c>
      <c r="D14" s="101">
        <v>2</v>
      </c>
      <c r="E14" s="102">
        <v>2</v>
      </c>
      <c r="F14" s="104">
        <v>2</v>
      </c>
      <c r="G14" s="13">
        <f t="shared" si="0"/>
        <v>100</v>
      </c>
      <c r="H14" s="13">
        <f t="shared" si="1"/>
        <v>100</v>
      </c>
      <c r="I14" s="108">
        <v>0</v>
      </c>
      <c r="J14" s="110">
        <v>0</v>
      </c>
      <c r="K14" s="104" t="e">
        <f t="shared" si="3"/>
        <v>#DIV/0!</v>
      </c>
      <c r="L14" s="40"/>
      <c r="M14" s="40"/>
    </row>
    <row r="15" spans="1:13">
      <c r="A15" s="14">
        <v>10</v>
      </c>
      <c r="B15" s="11" t="s">
        <v>27</v>
      </c>
      <c r="C15" s="30">
        <v>8.3000000000000004E-2</v>
      </c>
      <c r="D15" s="101">
        <v>2</v>
      </c>
      <c r="E15" s="102">
        <v>2</v>
      </c>
      <c r="F15" s="104">
        <v>2</v>
      </c>
      <c r="G15" s="13">
        <f t="shared" si="0"/>
        <v>100</v>
      </c>
      <c r="H15" s="13">
        <f t="shared" si="1"/>
        <v>100</v>
      </c>
      <c r="I15" s="108">
        <v>0</v>
      </c>
      <c r="J15" s="110">
        <v>0</v>
      </c>
      <c r="K15" s="104" t="e">
        <f t="shared" si="3"/>
        <v>#DIV/0!</v>
      </c>
      <c r="L15" s="40"/>
      <c r="M15" s="40"/>
    </row>
    <row r="16" spans="1:13">
      <c r="A16" s="14">
        <v>11</v>
      </c>
      <c r="B16" s="11" t="s">
        <v>28</v>
      </c>
      <c r="C16" s="30">
        <v>8.3000000000000004E-2</v>
      </c>
      <c r="D16" s="101">
        <v>1</v>
      </c>
      <c r="E16" s="102">
        <v>1</v>
      </c>
      <c r="F16" s="104">
        <v>1</v>
      </c>
      <c r="G16" s="13">
        <f t="shared" si="0"/>
        <v>100</v>
      </c>
      <c r="H16" s="13">
        <f t="shared" si="1"/>
        <v>100</v>
      </c>
      <c r="I16" s="108">
        <v>0</v>
      </c>
      <c r="J16" s="110">
        <v>0</v>
      </c>
      <c r="K16" s="104" t="e">
        <f t="shared" si="3"/>
        <v>#DIV/0!</v>
      </c>
      <c r="L16" s="40"/>
      <c r="M16" s="40"/>
    </row>
    <row r="17" spans="1:13">
      <c r="A17" s="14">
        <v>12</v>
      </c>
      <c r="B17" s="11" t="s">
        <v>29</v>
      </c>
      <c r="C17" s="30">
        <v>8.3000000000000004E-2</v>
      </c>
      <c r="D17" s="101">
        <v>1</v>
      </c>
      <c r="E17" s="102">
        <v>1</v>
      </c>
      <c r="F17" s="104">
        <v>1</v>
      </c>
      <c r="G17" s="13">
        <f t="shared" si="0"/>
        <v>100</v>
      </c>
      <c r="H17" s="13">
        <f t="shared" si="1"/>
        <v>100</v>
      </c>
      <c r="I17" s="108">
        <v>0</v>
      </c>
      <c r="J17" s="110">
        <v>0</v>
      </c>
      <c r="K17" s="104" t="e">
        <f t="shared" si="3"/>
        <v>#DIV/0!</v>
      </c>
      <c r="L17" s="40"/>
      <c r="M17" s="40"/>
    </row>
    <row r="18" spans="1:13">
      <c r="A18" s="15"/>
      <c r="B18" s="16" t="s">
        <v>30</v>
      </c>
      <c r="C18" s="17">
        <v>1</v>
      </c>
      <c r="D18" s="18">
        <f t="shared" ref="D18:F18" si="4">SUM(D6:D17)</f>
        <v>16</v>
      </c>
      <c r="E18" s="18">
        <f t="shared" si="4"/>
        <v>16</v>
      </c>
      <c r="F18" s="18">
        <f t="shared" si="4"/>
        <v>16</v>
      </c>
      <c r="G18" s="13">
        <f t="shared" si="0"/>
        <v>100</v>
      </c>
      <c r="H18" s="13">
        <f t="shared" si="1"/>
        <v>100</v>
      </c>
      <c r="I18" s="18">
        <f>SUM(I6:I17)</f>
        <v>0</v>
      </c>
      <c r="J18" s="18">
        <f>SUM(J6:J17)</f>
        <v>0</v>
      </c>
      <c r="K18" s="13" t="e">
        <f t="shared" si="2"/>
        <v>#DIV/0!</v>
      </c>
      <c r="L18" s="15"/>
      <c r="M18" s="15"/>
    </row>
    <row r="19" spans="1:13">
      <c r="A19" s="109"/>
      <c r="B19" s="109"/>
      <c r="C19" s="109"/>
      <c r="D19" s="109"/>
      <c r="E19" s="109"/>
      <c r="F19" s="109"/>
      <c r="G19" s="109"/>
      <c r="H19" s="109"/>
      <c r="I19" s="75"/>
    </row>
  </sheetData>
  <mergeCells count="9">
    <mergeCell ref="D3:K3"/>
    <mergeCell ref="L3:M3"/>
    <mergeCell ref="D4:H4"/>
    <mergeCell ref="I4:K4"/>
    <mergeCell ref="A3:A5"/>
    <mergeCell ref="B3:B5"/>
    <mergeCell ref="C3:C5"/>
    <mergeCell ref="L4:L5"/>
    <mergeCell ref="M4:M5"/>
  </mergeCells>
  <printOptions horizontalCentered="1"/>
  <pageMargins left="0.19685039370078741" right="0.19685039370078741" top="1.1023622047244095" bottom="0.23622047244094491" header="0.31496062992125984" footer="0.31496062992125984"/>
  <pageSetup paperSize="10000" scale="89" fitToHeight="0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2A99F9-E56B-4138-84BE-08642A466FC0}">
  <sheetPr>
    <tabColor theme="7" tint="0.59999389629810485"/>
    <pageSetUpPr fitToPage="1"/>
  </sheetPr>
  <dimension ref="A1:M19"/>
  <sheetViews>
    <sheetView view="pageBreakPreview" topLeftCell="C1" zoomScale="80" zoomScaleNormal="100" workbookViewId="0">
      <selection activeCell="J15" sqref="J15"/>
    </sheetView>
  </sheetViews>
  <sheetFormatPr defaultColWidth="9" defaultRowHeight="15"/>
  <cols>
    <col min="1" max="1" width="4.42578125" style="109" customWidth="1"/>
    <col min="2" max="2" width="22" style="109" customWidth="1"/>
    <col min="3" max="3" width="9" style="109"/>
    <col min="4" max="4" width="11.140625" style="109" customWidth="1"/>
    <col min="5" max="5" width="16.5703125" style="109" customWidth="1"/>
    <col min="6" max="6" width="14.28515625" style="109" customWidth="1"/>
    <col min="7" max="7" width="11.7109375" style="109" customWidth="1"/>
    <col min="8" max="8" width="11.28515625" style="109" customWidth="1"/>
    <col min="9" max="9" width="20" style="109" customWidth="1"/>
    <col min="10" max="10" width="19.42578125" style="109" customWidth="1"/>
    <col min="11" max="11" width="15" style="109" customWidth="1"/>
    <col min="12" max="12" width="12.7109375" style="109" customWidth="1"/>
    <col min="13" max="13" width="13" style="109" customWidth="1"/>
    <col min="14" max="16384" width="9" style="109"/>
  </cols>
  <sheetData>
    <row r="1" spans="1:13" ht="18.75">
      <c r="A1" s="22" t="s">
        <v>94</v>
      </c>
      <c r="B1" s="22"/>
      <c r="C1" s="22"/>
      <c r="D1" s="22"/>
      <c r="E1" s="2"/>
      <c r="F1" s="2"/>
      <c r="G1" s="3"/>
      <c r="H1" s="3"/>
      <c r="I1" s="3"/>
      <c r="J1" s="3"/>
      <c r="K1" s="3"/>
    </row>
    <row r="2" spans="1:13" ht="24.75" customHeight="1">
      <c r="A2" s="23" t="s">
        <v>0</v>
      </c>
      <c r="B2" s="24"/>
      <c r="C2" s="25" t="s">
        <v>1</v>
      </c>
      <c r="D2" s="23" t="s">
        <v>64</v>
      </c>
      <c r="E2" s="3"/>
      <c r="F2" s="3"/>
      <c r="G2" s="3"/>
      <c r="H2" s="3"/>
      <c r="I2" s="3"/>
      <c r="J2" s="3"/>
      <c r="K2" s="3"/>
    </row>
    <row r="3" spans="1:13" ht="26.25" customHeight="1">
      <c r="A3" s="145" t="s">
        <v>3</v>
      </c>
      <c r="B3" s="145" t="s">
        <v>4</v>
      </c>
      <c r="C3" s="143" t="s">
        <v>95</v>
      </c>
      <c r="D3" s="152" t="str">
        <f>D2</f>
        <v>Ibu Hamil KEK yang ditangani</v>
      </c>
      <c r="E3" s="152"/>
      <c r="F3" s="152"/>
      <c r="G3" s="152"/>
      <c r="H3" s="152"/>
      <c r="I3" s="152"/>
      <c r="J3" s="152"/>
      <c r="K3" s="137"/>
      <c r="L3" s="136" t="s">
        <v>5</v>
      </c>
      <c r="M3" s="137"/>
    </row>
    <row r="4" spans="1:13" ht="18">
      <c r="A4" s="146"/>
      <c r="B4" s="146"/>
      <c r="C4" s="148"/>
      <c r="D4" s="138" t="s">
        <v>6</v>
      </c>
      <c r="E4" s="138"/>
      <c r="F4" s="138"/>
      <c r="G4" s="138"/>
      <c r="H4" s="139"/>
      <c r="I4" s="140" t="s">
        <v>7</v>
      </c>
      <c r="J4" s="140"/>
      <c r="K4" s="141"/>
      <c r="L4" s="143" t="s">
        <v>8</v>
      </c>
      <c r="M4" s="143" t="s">
        <v>9</v>
      </c>
    </row>
    <row r="5" spans="1:13" ht="69" customHeight="1">
      <c r="A5" s="147"/>
      <c r="B5" s="147"/>
      <c r="C5" s="144"/>
      <c r="D5" s="8" t="s">
        <v>96</v>
      </c>
      <c r="E5" s="8" t="s">
        <v>11</v>
      </c>
      <c r="F5" s="9" t="s">
        <v>12</v>
      </c>
      <c r="G5" s="9" t="s">
        <v>34</v>
      </c>
      <c r="H5" s="9" t="s">
        <v>47</v>
      </c>
      <c r="I5" s="8" t="s">
        <v>97</v>
      </c>
      <c r="J5" s="9" t="s">
        <v>16</v>
      </c>
      <c r="K5" s="9" t="s">
        <v>17</v>
      </c>
      <c r="L5" s="144"/>
      <c r="M5" s="144"/>
    </row>
    <row r="6" spans="1:13">
      <c r="A6" s="10">
        <v>1</v>
      </c>
      <c r="B6" s="11" t="s">
        <v>18</v>
      </c>
      <c r="C6" s="30">
        <v>8.3000000000000004E-2</v>
      </c>
      <c r="D6" s="104">
        <v>2</v>
      </c>
      <c r="E6" s="104">
        <v>2</v>
      </c>
      <c r="F6" s="104">
        <v>2</v>
      </c>
      <c r="G6" s="104">
        <f t="shared" ref="G6:G18" si="0">D6/E6*100</f>
        <v>100</v>
      </c>
      <c r="H6" s="104">
        <f t="shared" ref="H6:H18" si="1">D6/F6*100</f>
        <v>100</v>
      </c>
      <c r="I6" s="125">
        <v>277606</v>
      </c>
      <c r="J6" s="110"/>
      <c r="K6" s="104" t="e">
        <f t="shared" ref="K6:K18" si="2">I6/J6*100</f>
        <v>#DIV/0!</v>
      </c>
      <c r="L6" s="40"/>
      <c r="M6" s="40"/>
    </row>
    <row r="7" spans="1:13">
      <c r="A7" s="14">
        <v>2</v>
      </c>
      <c r="B7" s="11" t="s">
        <v>19</v>
      </c>
      <c r="C7" s="30">
        <v>8.3000000000000004E-2</v>
      </c>
      <c r="D7" s="104">
        <v>0</v>
      </c>
      <c r="E7" s="104">
        <v>0</v>
      </c>
      <c r="F7" s="104">
        <v>0</v>
      </c>
      <c r="G7" s="104" t="e">
        <f t="shared" si="0"/>
        <v>#DIV/0!</v>
      </c>
      <c r="H7" s="104" t="e">
        <f t="shared" si="1"/>
        <v>#DIV/0!</v>
      </c>
      <c r="I7" s="110">
        <v>0</v>
      </c>
      <c r="J7" s="110">
        <v>0</v>
      </c>
      <c r="K7" s="104" t="e">
        <f>I7/J7*100</f>
        <v>#DIV/0!</v>
      </c>
      <c r="L7" s="40"/>
      <c r="M7" s="40"/>
    </row>
    <row r="8" spans="1:13">
      <c r="A8" s="14">
        <v>3</v>
      </c>
      <c r="B8" s="11" t="s">
        <v>20</v>
      </c>
      <c r="C8" s="30">
        <v>8.3000000000000004E-2</v>
      </c>
      <c r="D8" s="104">
        <v>5</v>
      </c>
      <c r="E8" s="104">
        <v>5</v>
      </c>
      <c r="F8" s="104">
        <v>5</v>
      </c>
      <c r="G8" s="104">
        <f t="shared" si="0"/>
        <v>100</v>
      </c>
      <c r="H8" s="104">
        <f t="shared" si="1"/>
        <v>100</v>
      </c>
      <c r="I8" s="110">
        <v>694017</v>
      </c>
      <c r="J8" s="110"/>
      <c r="K8" s="104" t="e">
        <f t="shared" ref="K8:K17" si="3">I8/J8*100</f>
        <v>#DIV/0!</v>
      </c>
      <c r="L8" s="40"/>
      <c r="M8" s="40"/>
    </row>
    <row r="9" spans="1:13">
      <c r="A9" s="14">
        <v>4</v>
      </c>
      <c r="B9" s="11" t="s">
        <v>21</v>
      </c>
      <c r="C9" s="30">
        <v>8.3000000000000004E-2</v>
      </c>
      <c r="D9" s="104">
        <v>5</v>
      </c>
      <c r="E9" s="104">
        <v>5</v>
      </c>
      <c r="F9" s="104">
        <v>5</v>
      </c>
      <c r="G9" s="104">
        <f t="shared" si="0"/>
        <v>100</v>
      </c>
      <c r="H9" s="104">
        <f t="shared" si="1"/>
        <v>100</v>
      </c>
      <c r="I9" s="110">
        <v>694017</v>
      </c>
      <c r="J9" s="110"/>
      <c r="K9" s="104" t="e">
        <f t="shared" si="3"/>
        <v>#DIV/0!</v>
      </c>
      <c r="L9" s="40"/>
      <c r="M9" s="40"/>
    </row>
    <row r="10" spans="1:13">
      <c r="A10" s="14">
        <v>5</v>
      </c>
      <c r="B10" s="11" t="s">
        <v>22</v>
      </c>
      <c r="C10" s="30">
        <v>8.3000000000000004E-2</v>
      </c>
      <c r="D10" s="104">
        <v>1</v>
      </c>
      <c r="E10" s="104">
        <v>1</v>
      </c>
      <c r="F10" s="104">
        <v>1</v>
      </c>
      <c r="G10" s="104">
        <f t="shared" si="0"/>
        <v>100</v>
      </c>
      <c r="H10" s="104">
        <f t="shared" si="1"/>
        <v>100</v>
      </c>
      <c r="I10" s="110">
        <v>138803</v>
      </c>
      <c r="J10" s="110"/>
      <c r="K10" s="104" t="e">
        <f t="shared" si="3"/>
        <v>#DIV/0!</v>
      </c>
      <c r="L10" s="40"/>
      <c r="M10" s="40"/>
    </row>
    <row r="11" spans="1:13">
      <c r="A11" s="14">
        <v>6</v>
      </c>
      <c r="B11" s="11" t="s">
        <v>23</v>
      </c>
      <c r="C11" s="30">
        <v>8.3000000000000004E-2</v>
      </c>
      <c r="D11" s="104">
        <v>0</v>
      </c>
      <c r="E11" s="104">
        <v>0</v>
      </c>
      <c r="F11" s="104">
        <v>0</v>
      </c>
      <c r="G11" s="104" t="e">
        <f t="shared" si="0"/>
        <v>#DIV/0!</v>
      </c>
      <c r="H11" s="104" t="e">
        <f t="shared" si="1"/>
        <v>#DIV/0!</v>
      </c>
      <c r="I11" s="110">
        <v>0</v>
      </c>
      <c r="J11" s="110">
        <v>0</v>
      </c>
      <c r="K11" s="104" t="e">
        <f t="shared" si="3"/>
        <v>#DIV/0!</v>
      </c>
      <c r="L11" s="40"/>
      <c r="M11" s="40"/>
    </row>
    <row r="12" spans="1:13">
      <c r="A12" s="14">
        <v>7</v>
      </c>
      <c r="B12" s="11" t="s">
        <v>24</v>
      </c>
      <c r="C12" s="30">
        <v>8.3000000000000004E-2</v>
      </c>
      <c r="D12" s="104">
        <v>2</v>
      </c>
      <c r="E12" s="104">
        <v>2</v>
      </c>
      <c r="F12" s="104">
        <v>2</v>
      </c>
      <c r="G12" s="104">
        <f t="shared" si="0"/>
        <v>100</v>
      </c>
      <c r="H12" s="104">
        <f t="shared" si="1"/>
        <v>100</v>
      </c>
      <c r="I12" s="110">
        <v>277606</v>
      </c>
      <c r="J12" s="110"/>
      <c r="K12" s="104" t="e">
        <f t="shared" si="3"/>
        <v>#DIV/0!</v>
      </c>
      <c r="L12" s="40"/>
      <c r="M12" s="40"/>
    </row>
    <row r="13" spans="1:13">
      <c r="A13" s="14">
        <v>8</v>
      </c>
      <c r="B13" s="11" t="s">
        <v>25</v>
      </c>
      <c r="C13" s="30">
        <v>8.3000000000000004E-2</v>
      </c>
      <c r="D13" s="104">
        <v>0</v>
      </c>
      <c r="E13" s="104">
        <v>0</v>
      </c>
      <c r="F13" s="104">
        <v>0</v>
      </c>
      <c r="G13" s="104" t="e">
        <f t="shared" si="0"/>
        <v>#DIV/0!</v>
      </c>
      <c r="H13" s="104" t="e">
        <f t="shared" si="1"/>
        <v>#DIV/0!</v>
      </c>
      <c r="I13" s="110">
        <v>0</v>
      </c>
      <c r="J13" s="110">
        <v>0</v>
      </c>
      <c r="K13" s="104" t="e">
        <f t="shared" si="3"/>
        <v>#DIV/0!</v>
      </c>
      <c r="L13" s="40"/>
      <c r="M13" s="40"/>
    </row>
    <row r="14" spans="1:13">
      <c r="A14" s="14">
        <v>9</v>
      </c>
      <c r="B14" s="11" t="s">
        <v>26</v>
      </c>
      <c r="C14" s="30">
        <v>8.3000000000000004E-2</v>
      </c>
      <c r="D14" s="104">
        <v>2</v>
      </c>
      <c r="E14" s="104">
        <v>2</v>
      </c>
      <c r="F14" s="104">
        <v>2</v>
      </c>
      <c r="G14" s="104">
        <f t="shared" si="0"/>
        <v>100</v>
      </c>
      <c r="H14" s="104">
        <f t="shared" si="1"/>
        <v>100</v>
      </c>
      <c r="I14" s="110">
        <v>277606</v>
      </c>
      <c r="J14" s="110"/>
      <c r="K14" s="104" t="e">
        <f t="shared" si="3"/>
        <v>#DIV/0!</v>
      </c>
      <c r="L14" s="40"/>
      <c r="M14" s="40"/>
    </row>
    <row r="15" spans="1:13">
      <c r="A15" s="14">
        <v>10</v>
      </c>
      <c r="B15" s="11" t="s">
        <v>27</v>
      </c>
      <c r="C15" s="30">
        <v>8.3000000000000004E-2</v>
      </c>
      <c r="D15" s="104">
        <v>3</v>
      </c>
      <c r="E15" s="104">
        <v>3</v>
      </c>
      <c r="F15" s="104">
        <v>3</v>
      </c>
      <c r="G15" s="104">
        <f t="shared" si="0"/>
        <v>100</v>
      </c>
      <c r="H15" s="104">
        <f t="shared" si="1"/>
        <v>100</v>
      </c>
      <c r="I15" s="110">
        <v>416409</v>
      </c>
      <c r="J15" s="110"/>
      <c r="K15" s="104" t="e">
        <f t="shared" si="3"/>
        <v>#DIV/0!</v>
      </c>
      <c r="L15" s="40"/>
      <c r="M15" s="40"/>
    </row>
    <row r="16" spans="1:13">
      <c r="A16" s="14">
        <v>11</v>
      </c>
      <c r="B16" s="11" t="s">
        <v>28</v>
      </c>
      <c r="C16" s="30">
        <v>8.3000000000000004E-2</v>
      </c>
      <c r="D16" s="104">
        <v>2</v>
      </c>
      <c r="E16" s="104">
        <v>2</v>
      </c>
      <c r="F16" s="104">
        <v>2</v>
      </c>
      <c r="G16" s="104">
        <f t="shared" si="0"/>
        <v>100</v>
      </c>
      <c r="H16" s="104">
        <f t="shared" si="1"/>
        <v>100</v>
      </c>
      <c r="I16" s="110">
        <v>277606</v>
      </c>
      <c r="J16" s="110"/>
      <c r="K16" s="104" t="e">
        <f t="shared" si="3"/>
        <v>#DIV/0!</v>
      </c>
      <c r="L16" s="40"/>
      <c r="M16" s="40"/>
    </row>
    <row r="17" spans="1:13">
      <c r="A17" s="14">
        <v>12</v>
      </c>
      <c r="B17" s="11" t="s">
        <v>29</v>
      </c>
      <c r="C17" s="30">
        <v>8.3000000000000004E-2</v>
      </c>
      <c r="D17" s="104">
        <v>1</v>
      </c>
      <c r="E17" s="104">
        <v>1</v>
      </c>
      <c r="F17" s="104">
        <v>1</v>
      </c>
      <c r="G17" s="104">
        <f t="shared" si="0"/>
        <v>100</v>
      </c>
      <c r="H17" s="104">
        <f t="shared" si="1"/>
        <v>100</v>
      </c>
      <c r="I17" s="110">
        <v>138803</v>
      </c>
      <c r="J17" s="110"/>
      <c r="K17" s="104" t="e">
        <f t="shared" si="3"/>
        <v>#DIV/0!</v>
      </c>
      <c r="L17" s="40"/>
      <c r="M17" s="40"/>
    </row>
    <row r="18" spans="1:13">
      <c r="A18" s="15"/>
      <c r="B18" s="16" t="s">
        <v>30</v>
      </c>
      <c r="C18" s="17">
        <v>1</v>
      </c>
      <c r="D18" s="18">
        <f t="shared" ref="D18:F18" si="4">SUM(D6:D17)</f>
        <v>23</v>
      </c>
      <c r="E18" s="18">
        <f t="shared" si="4"/>
        <v>23</v>
      </c>
      <c r="F18" s="18">
        <f t="shared" si="4"/>
        <v>23</v>
      </c>
      <c r="G18" s="104">
        <f t="shared" si="0"/>
        <v>100</v>
      </c>
      <c r="H18" s="104">
        <f t="shared" si="1"/>
        <v>100</v>
      </c>
      <c r="I18" s="18">
        <f>SUM(I6:I17)</f>
        <v>3192473</v>
      </c>
      <c r="J18" s="18">
        <f>SUM(J6:J17)</f>
        <v>0</v>
      </c>
      <c r="K18" s="104" t="e">
        <f t="shared" si="2"/>
        <v>#DIV/0!</v>
      </c>
      <c r="L18" s="15"/>
      <c r="M18" s="15"/>
    </row>
    <row r="19" spans="1:13">
      <c r="I19" s="75"/>
    </row>
  </sheetData>
  <mergeCells count="9">
    <mergeCell ref="A3:A5"/>
    <mergeCell ref="B3:B5"/>
    <mergeCell ref="C3:C5"/>
    <mergeCell ref="D3:K3"/>
    <mergeCell ref="L3:M3"/>
    <mergeCell ref="D4:H4"/>
    <mergeCell ref="I4:K4"/>
    <mergeCell ref="L4:L5"/>
    <mergeCell ref="M4:M5"/>
  </mergeCells>
  <printOptions horizontalCentered="1"/>
  <pageMargins left="0.19685039370078741" right="0.19685039370078741" top="1.1023622047244095" bottom="0.23622047244094491" header="0.31496062992125984" footer="0.31496062992125984"/>
  <pageSetup paperSize="10000" scale="89" fitToHeight="0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6A7B4D-799D-464B-BD1C-438956BCD809}">
  <sheetPr>
    <tabColor theme="8" tint="0.39997558519241921"/>
    <pageSetUpPr fitToPage="1"/>
  </sheetPr>
  <dimension ref="A1:M19"/>
  <sheetViews>
    <sheetView view="pageBreakPreview" topLeftCell="A10" zoomScale="80" zoomScaleNormal="100" workbookViewId="0">
      <selection activeCell="F6" sqref="F6:F17"/>
    </sheetView>
  </sheetViews>
  <sheetFormatPr defaultColWidth="9" defaultRowHeight="15"/>
  <cols>
    <col min="1" max="1" width="4.42578125" style="109" customWidth="1"/>
    <col min="2" max="2" width="22" style="109" customWidth="1"/>
    <col min="3" max="3" width="9" style="109"/>
    <col min="4" max="4" width="11.140625" style="109" customWidth="1"/>
    <col min="5" max="5" width="16.5703125" style="109" customWidth="1"/>
    <col min="6" max="6" width="14.28515625" style="109" customWidth="1"/>
    <col min="7" max="7" width="11.7109375" style="109" customWidth="1"/>
    <col min="8" max="8" width="11.28515625" style="109" customWidth="1"/>
    <col min="9" max="9" width="20" style="109" customWidth="1"/>
    <col min="10" max="10" width="19.42578125" style="109" customWidth="1"/>
    <col min="11" max="11" width="15" style="109" customWidth="1"/>
    <col min="12" max="12" width="25.5703125" style="109" customWidth="1"/>
    <col min="13" max="13" width="26.5703125" style="109" customWidth="1"/>
    <col min="14" max="16384" width="9" style="109"/>
  </cols>
  <sheetData>
    <row r="1" spans="1:13" ht="18.75">
      <c r="A1" s="22" t="s">
        <v>94</v>
      </c>
      <c r="B1" s="22"/>
      <c r="C1" s="22"/>
      <c r="D1" s="22"/>
      <c r="E1" s="2"/>
      <c r="F1" s="2"/>
      <c r="G1" s="3"/>
      <c r="H1" s="3"/>
      <c r="I1" s="3"/>
      <c r="J1" s="3"/>
      <c r="K1" s="3"/>
    </row>
    <row r="2" spans="1:13" ht="24.75" customHeight="1">
      <c r="A2" s="23" t="s">
        <v>0</v>
      </c>
      <c r="B2" s="24"/>
      <c r="C2" s="25" t="s">
        <v>1</v>
      </c>
      <c r="D2" s="23" t="s">
        <v>65</v>
      </c>
      <c r="E2" s="3"/>
      <c r="F2" s="3"/>
      <c r="G2" s="3"/>
      <c r="H2" s="3"/>
      <c r="I2" s="3"/>
      <c r="J2" s="3"/>
      <c r="K2" s="3"/>
    </row>
    <row r="3" spans="1:13" ht="26.25" customHeight="1">
      <c r="A3" s="145" t="s">
        <v>3</v>
      </c>
      <c r="B3" s="145" t="s">
        <v>4</v>
      </c>
      <c r="C3" s="143" t="s">
        <v>95</v>
      </c>
      <c r="D3" s="152" t="str">
        <f>D2</f>
        <v>Desa/Kelurahan UCI</v>
      </c>
      <c r="E3" s="152"/>
      <c r="F3" s="152"/>
      <c r="G3" s="152"/>
      <c r="H3" s="152"/>
      <c r="I3" s="152"/>
      <c r="J3" s="152"/>
      <c r="K3" s="137"/>
      <c r="L3" s="136" t="s">
        <v>5</v>
      </c>
      <c r="M3" s="137"/>
    </row>
    <row r="4" spans="1:13" ht="18">
      <c r="A4" s="146"/>
      <c r="B4" s="146"/>
      <c r="C4" s="148"/>
      <c r="D4" s="138" t="s">
        <v>6</v>
      </c>
      <c r="E4" s="138"/>
      <c r="F4" s="138"/>
      <c r="G4" s="138"/>
      <c r="H4" s="139"/>
      <c r="I4" s="140" t="s">
        <v>7</v>
      </c>
      <c r="J4" s="140"/>
      <c r="K4" s="141"/>
      <c r="L4" s="143" t="s">
        <v>8</v>
      </c>
      <c r="M4" s="143" t="s">
        <v>9</v>
      </c>
    </row>
    <row r="5" spans="1:13" ht="69" customHeight="1">
      <c r="A5" s="147"/>
      <c r="B5" s="147"/>
      <c r="C5" s="144"/>
      <c r="D5" s="8" t="s">
        <v>96</v>
      </c>
      <c r="E5" s="8" t="s">
        <v>11</v>
      </c>
      <c r="F5" s="9" t="s">
        <v>12</v>
      </c>
      <c r="G5" s="9" t="s">
        <v>34</v>
      </c>
      <c r="H5" s="9" t="s">
        <v>47</v>
      </c>
      <c r="I5" s="8" t="s">
        <v>97</v>
      </c>
      <c r="J5" s="9" t="s">
        <v>16</v>
      </c>
      <c r="K5" s="9" t="s">
        <v>17</v>
      </c>
      <c r="L5" s="144"/>
      <c r="M5" s="144"/>
    </row>
    <row r="6" spans="1:13" ht="49.5" customHeight="1">
      <c r="A6" s="10">
        <v>1</v>
      </c>
      <c r="B6" s="11" t="s">
        <v>18</v>
      </c>
      <c r="C6" s="30">
        <v>8.3000000000000004E-2</v>
      </c>
      <c r="D6" s="104">
        <v>1</v>
      </c>
      <c r="E6" s="104">
        <v>5</v>
      </c>
      <c r="F6" s="153">
        <v>5</v>
      </c>
      <c r="G6" s="104">
        <f t="shared" ref="G6:G18" si="0">D6/E6*100</f>
        <v>20</v>
      </c>
      <c r="H6" s="104">
        <f t="shared" ref="H6:H18" si="1">D6/F6*100</f>
        <v>20</v>
      </c>
      <c r="I6" s="110">
        <v>0</v>
      </c>
      <c r="J6" s="110">
        <v>0</v>
      </c>
      <c r="K6" s="104" t="e">
        <f t="shared" ref="K6:K18" si="2">I6/J6*100</f>
        <v>#DIV/0!</v>
      </c>
      <c r="L6" s="128" t="s">
        <v>123</v>
      </c>
      <c r="M6" s="129" t="s">
        <v>124</v>
      </c>
    </row>
    <row r="7" spans="1:13" ht="30">
      <c r="A7" s="14">
        <v>2</v>
      </c>
      <c r="B7" s="11" t="s">
        <v>19</v>
      </c>
      <c r="C7" s="30">
        <v>8.3000000000000004E-2</v>
      </c>
      <c r="D7" s="104">
        <v>0</v>
      </c>
      <c r="E7" s="104">
        <v>5</v>
      </c>
      <c r="F7" s="154"/>
      <c r="G7" s="104">
        <f t="shared" si="0"/>
        <v>0</v>
      </c>
      <c r="H7" s="104" t="e">
        <f t="shared" si="1"/>
        <v>#DIV/0!</v>
      </c>
      <c r="I7" s="110">
        <v>0</v>
      </c>
      <c r="J7" s="110">
        <v>0</v>
      </c>
      <c r="K7" s="104" t="e">
        <f>I7/J7*100</f>
        <v>#DIV/0!</v>
      </c>
      <c r="L7" s="128" t="s">
        <v>123</v>
      </c>
      <c r="M7" s="129" t="s">
        <v>124</v>
      </c>
    </row>
    <row r="8" spans="1:13" ht="30">
      <c r="A8" s="14">
        <v>3</v>
      </c>
      <c r="B8" s="11" t="s">
        <v>20</v>
      </c>
      <c r="C8" s="30">
        <v>8.3000000000000004E-2</v>
      </c>
      <c r="D8" s="40">
        <v>3</v>
      </c>
      <c r="E8" s="104">
        <v>5</v>
      </c>
      <c r="F8" s="154"/>
      <c r="G8" s="104">
        <f t="shared" si="0"/>
        <v>60</v>
      </c>
      <c r="H8" s="104" t="e">
        <f t="shared" si="1"/>
        <v>#DIV/0!</v>
      </c>
      <c r="I8" s="110">
        <v>0</v>
      </c>
      <c r="J8" s="110">
        <v>0</v>
      </c>
      <c r="K8" s="104" t="e">
        <f t="shared" ref="K8:K17" si="3">I8/J8*100</f>
        <v>#DIV/0!</v>
      </c>
      <c r="L8" s="128" t="s">
        <v>123</v>
      </c>
      <c r="M8" s="129" t="s">
        <v>124</v>
      </c>
    </row>
    <row r="9" spans="1:13" ht="45">
      <c r="A9" s="14">
        <v>4</v>
      </c>
      <c r="B9" s="11" t="s">
        <v>21</v>
      </c>
      <c r="C9" s="30">
        <v>8.3000000000000004E-2</v>
      </c>
      <c r="D9" s="104">
        <v>2</v>
      </c>
      <c r="E9" s="104">
        <v>5</v>
      </c>
      <c r="F9" s="154"/>
      <c r="G9" s="104">
        <f t="shared" si="0"/>
        <v>40</v>
      </c>
      <c r="H9" s="104" t="e">
        <f t="shared" si="1"/>
        <v>#DIV/0!</v>
      </c>
      <c r="I9" s="110">
        <v>0</v>
      </c>
      <c r="J9" s="110">
        <v>0</v>
      </c>
      <c r="K9" s="104" t="e">
        <f t="shared" si="3"/>
        <v>#DIV/0!</v>
      </c>
      <c r="L9" s="128" t="s">
        <v>125</v>
      </c>
      <c r="M9" s="129" t="s">
        <v>126</v>
      </c>
    </row>
    <row r="10" spans="1:13" ht="30">
      <c r="A10" s="14">
        <v>5</v>
      </c>
      <c r="B10" s="11" t="s">
        <v>22</v>
      </c>
      <c r="C10" s="30">
        <v>8.3000000000000004E-2</v>
      </c>
      <c r="D10" s="104">
        <v>3</v>
      </c>
      <c r="E10" s="104">
        <v>5</v>
      </c>
      <c r="F10" s="154"/>
      <c r="G10" s="104">
        <f t="shared" si="0"/>
        <v>60</v>
      </c>
      <c r="H10" s="104" t="e">
        <f t="shared" si="1"/>
        <v>#DIV/0!</v>
      </c>
      <c r="I10" s="110">
        <v>0</v>
      </c>
      <c r="J10" s="110">
        <v>0</v>
      </c>
      <c r="K10" s="104" t="e">
        <f t="shared" si="3"/>
        <v>#DIV/0!</v>
      </c>
      <c r="L10" s="132" t="s">
        <v>123</v>
      </c>
      <c r="M10" s="131" t="s">
        <v>124</v>
      </c>
    </row>
    <row r="11" spans="1:13" ht="30">
      <c r="A11" s="14">
        <v>6</v>
      </c>
      <c r="B11" s="11" t="s">
        <v>23</v>
      </c>
      <c r="C11" s="30">
        <v>8.3000000000000004E-2</v>
      </c>
      <c r="D11" s="104">
        <v>3</v>
      </c>
      <c r="E11" s="104">
        <v>5</v>
      </c>
      <c r="F11" s="154"/>
      <c r="G11" s="104">
        <f t="shared" si="0"/>
        <v>60</v>
      </c>
      <c r="H11" s="104" t="e">
        <f t="shared" si="1"/>
        <v>#DIV/0!</v>
      </c>
      <c r="I11" s="110">
        <v>0</v>
      </c>
      <c r="J11" s="110">
        <v>0</v>
      </c>
      <c r="K11" s="104" t="e">
        <f t="shared" si="3"/>
        <v>#DIV/0!</v>
      </c>
      <c r="L11" s="134" t="s">
        <v>123</v>
      </c>
      <c r="M11" s="133" t="s">
        <v>124</v>
      </c>
    </row>
    <row r="12" spans="1:13" ht="30">
      <c r="A12" s="14">
        <v>7</v>
      </c>
      <c r="B12" s="11" t="s">
        <v>24</v>
      </c>
      <c r="C12" s="30">
        <v>8.3000000000000004E-2</v>
      </c>
      <c r="D12" s="104">
        <v>3</v>
      </c>
      <c r="E12" s="104">
        <v>5</v>
      </c>
      <c r="F12" s="154"/>
      <c r="G12" s="104">
        <f t="shared" si="0"/>
        <v>60</v>
      </c>
      <c r="H12" s="104" t="e">
        <f t="shared" si="1"/>
        <v>#DIV/0!</v>
      </c>
      <c r="I12" s="110">
        <v>0</v>
      </c>
      <c r="J12" s="110">
        <v>0</v>
      </c>
      <c r="K12" s="104" t="e">
        <f t="shared" si="3"/>
        <v>#DIV/0!</v>
      </c>
      <c r="L12" s="134" t="s">
        <v>123</v>
      </c>
      <c r="M12" s="133" t="s">
        <v>124</v>
      </c>
    </row>
    <row r="13" spans="1:13" ht="30">
      <c r="A13" s="14">
        <v>8</v>
      </c>
      <c r="B13" s="11" t="s">
        <v>25</v>
      </c>
      <c r="C13" s="30">
        <v>8.3000000000000004E-2</v>
      </c>
      <c r="D13" s="104">
        <v>4</v>
      </c>
      <c r="E13" s="104">
        <v>5</v>
      </c>
      <c r="F13" s="154"/>
      <c r="G13" s="104">
        <f t="shared" si="0"/>
        <v>80</v>
      </c>
      <c r="H13" s="104" t="e">
        <f t="shared" si="1"/>
        <v>#DIV/0!</v>
      </c>
      <c r="I13" s="110">
        <v>0</v>
      </c>
      <c r="J13" s="110">
        <v>0</v>
      </c>
      <c r="K13" s="104" t="e">
        <f t="shared" si="3"/>
        <v>#DIV/0!</v>
      </c>
      <c r="L13" s="134" t="s">
        <v>123</v>
      </c>
      <c r="M13" s="133" t="s">
        <v>124</v>
      </c>
    </row>
    <row r="14" spans="1:13" ht="30">
      <c r="A14" s="14">
        <v>9</v>
      </c>
      <c r="B14" s="11" t="s">
        <v>26</v>
      </c>
      <c r="C14" s="30">
        <v>8.3000000000000004E-2</v>
      </c>
      <c r="D14" s="104">
        <v>2</v>
      </c>
      <c r="E14" s="104">
        <v>5</v>
      </c>
      <c r="F14" s="154"/>
      <c r="G14" s="104">
        <f t="shared" si="0"/>
        <v>40</v>
      </c>
      <c r="H14" s="104" t="e">
        <f t="shared" si="1"/>
        <v>#DIV/0!</v>
      </c>
      <c r="I14" s="110">
        <v>0</v>
      </c>
      <c r="J14" s="110">
        <v>0</v>
      </c>
      <c r="K14" s="104" t="e">
        <f t="shared" si="3"/>
        <v>#DIV/0!</v>
      </c>
      <c r="L14" s="134" t="s">
        <v>123</v>
      </c>
      <c r="M14" s="133" t="s">
        <v>124</v>
      </c>
    </row>
    <row r="15" spans="1:13" ht="30">
      <c r="A15" s="14">
        <v>10</v>
      </c>
      <c r="B15" s="11" t="s">
        <v>27</v>
      </c>
      <c r="C15" s="30">
        <v>8.3000000000000004E-2</v>
      </c>
      <c r="D15" s="104">
        <v>3</v>
      </c>
      <c r="E15" s="104">
        <v>5</v>
      </c>
      <c r="F15" s="154"/>
      <c r="G15" s="104">
        <f t="shared" si="0"/>
        <v>60</v>
      </c>
      <c r="H15" s="104" t="e">
        <f t="shared" si="1"/>
        <v>#DIV/0!</v>
      </c>
      <c r="I15" s="110">
        <v>0</v>
      </c>
      <c r="J15" s="110">
        <v>0</v>
      </c>
      <c r="K15" s="104" t="e">
        <f t="shared" si="3"/>
        <v>#DIV/0!</v>
      </c>
      <c r="L15" s="134" t="s">
        <v>123</v>
      </c>
      <c r="M15" s="133" t="s">
        <v>124</v>
      </c>
    </row>
    <row r="16" spans="1:13" ht="30">
      <c r="A16" s="14">
        <v>11</v>
      </c>
      <c r="B16" s="11" t="s">
        <v>28</v>
      </c>
      <c r="C16" s="30">
        <v>8.3000000000000004E-2</v>
      </c>
      <c r="D16" s="104">
        <v>4</v>
      </c>
      <c r="E16" s="104">
        <v>5</v>
      </c>
      <c r="F16" s="154"/>
      <c r="G16" s="104">
        <f t="shared" si="0"/>
        <v>80</v>
      </c>
      <c r="H16" s="104" t="e">
        <f t="shared" si="1"/>
        <v>#DIV/0!</v>
      </c>
      <c r="I16" s="110">
        <v>0</v>
      </c>
      <c r="J16" s="110">
        <v>0</v>
      </c>
      <c r="K16" s="104" t="e">
        <f t="shared" si="3"/>
        <v>#DIV/0!</v>
      </c>
      <c r="L16" s="134" t="s">
        <v>123</v>
      </c>
      <c r="M16" s="133" t="s">
        <v>124</v>
      </c>
    </row>
    <row r="17" spans="1:13">
      <c r="A17" s="14">
        <v>12</v>
      </c>
      <c r="B17" s="11" t="s">
        <v>29</v>
      </c>
      <c r="C17" s="30">
        <v>8.3000000000000004E-2</v>
      </c>
      <c r="D17" s="104">
        <v>4</v>
      </c>
      <c r="E17" s="104">
        <v>5</v>
      </c>
      <c r="F17" s="155"/>
      <c r="G17" s="104">
        <f t="shared" si="0"/>
        <v>80</v>
      </c>
      <c r="H17" s="104" t="e">
        <f t="shared" si="1"/>
        <v>#DIV/0!</v>
      </c>
      <c r="I17" s="110">
        <v>0</v>
      </c>
      <c r="J17" s="110">
        <v>0</v>
      </c>
      <c r="K17" s="104" t="e">
        <f t="shared" si="3"/>
        <v>#DIV/0!</v>
      </c>
      <c r="L17" s="40"/>
      <c r="M17" s="40"/>
    </row>
    <row r="18" spans="1:13">
      <c r="A18" s="15"/>
      <c r="B18" s="16" t="s">
        <v>30</v>
      </c>
      <c r="C18" s="17">
        <v>1</v>
      </c>
      <c r="D18" s="18">
        <f>SUM(D6:D17)/10</f>
        <v>3.2</v>
      </c>
      <c r="E18" s="18">
        <f t="shared" ref="E18:F18" si="4">SUM(E6:E17)</f>
        <v>60</v>
      </c>
      <c r="F18" s="18">
        <f t="shared" si="4"/>
        <v>5</v>
      </c>
      <c r="G18" s="104">
        <f t="shared" si="0"/>
        <v>5.3333333333333339</v>
      </c>
      <c r="H18" s="104">
        <f t="shared" si="1"/>
        <v>64</v>
      </c>
      <c r="I18" s="18">
        <f>SUM(I6:I17)</f>
        <v>0</v>
      </c>
      <c r="J18" s="18">
        <f>SUM(J6:J17)</f>
        <v>0</v>
      </c>
      <c r="K18" s="104" t="e">
        <f t="shared" si="2"/>
        <v>#DIV/0!</v>
      </c>
      <c r="L18" s="15"/>
      <c r="M18" s="15"/>
    </row>
    <row r="19" spans="1:13">
      <c r="I19" s="75"/>
    </row>
  </sheetData>
  <mergeCells count="10">
    <mergeCell ref="F6:F17"/>
    <mergeCell ref="A3:A5"/>
    <mergeCell ref="B3:B5"/>
    <mergeCell ref="C3:C5"/>
    <mergeCell ref="D3:K3"/>
    <mergeCell ref="L3:M3"/>
    <mergeCell ref="D4:H4"/>
    <mergeCell ref="I4:K4"/>
    <mergeCell ref="L4:L5"/>
    <mergeCell ref="M4:M5"/>
  </mergeCells>
  <printOptions horizontalCentered="1"/>
  <pageMargins left="0.19685039370078741" right="0.19685039370078741" top="1.1023622047244095" bottom="0.23622047244094491" header="0.31496062992125984" footer="0.31496062992125984"/>
  <pageSetup paperSize="10000" scale="78" fitToHeight="0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theme="8" tint="0.39997558519241921"/>
    <pageSetUpPr fitToPage="1"/>
  </sheetPr>
  <dimension ref="A1:M19"/>
  <sheetViews>
    <sheetView view="pageBreakPreview" topLeftCell="A7" zoomScale="80" zoomScaleNormal="100" workbookViewId="0">
      <selection activeCell="J9" sqref="J9"/>
    </sheetView>
  </sheetViews>
  <sheetFormatPr defaultColWidth="9" defaultRowHeight="15"/>
  <cols>
    <col min="1" max="1" width="4.42578125" customWidth="1"/>
    <col min="2" max="2" width="22" customWidth="1"/>
    <col min="4" max="4" width="11.140625" customWidth="1"/>
    <col min="5" max="5" width="14.140625" customWidth="1"/>
    <col min="6" max="6" width="13" customWidth="1"/>
    <col min="7" max="7" width="11.7109375" customWidth="1"/>
    <col min="8" max="8" width="11.28515625" customWidth="1"/>
    <col min="9" max="9" width="10.85546875" customWidth="1"/>
    <col min="10" max="10" width="13.28515625" customWidth="1"/>
    <col min="11" max="11" width="21.140625" customWidth="1"/>
    <col min="12" max="12" width="26.7109375" customWidth="1"/>
    <col min="13" max="13" width="25.85546875" customWidth="1"/>
  </cols>
  <sheetData>
    <row r="1" spans="1:13" ht="18.75">
      <c r="A1" s="22" t="s">
        <v>94</v>
      </c>
      <c r="B1" s="22"/>
      <c r="C1" s="22"/>
      <c r="D1" s="22"/>
      <c r="E1" s="2"/>
      <c r="F1" s="2"/>
      <c r="G1" s="3"/>
      <c r="H1" s="3"/>
      <c r="I1" s="3"/>
      <c r="J1" s="3"/>
      <c r="K1" s="3"/>
    </row>
    <row r="2" spans="1:13" ht="24.75" customHeight="1">
      <c r="A2" s="23" t="s">
        <v>0</v>
      </c>
      <c r="B2" s="24"/>
      <c r="C2" s="25" t="s">
        <v>1</v>
      </c>
      <c r="D2" s="26" t="s">
        <v>66</v>
      </c>
      <c r="E2" s="3"/>
      <c r="F2" s="3"/>
      <c r="G2" s="3"/>
      <c r="H2" s="3"/>
      <c r="I2" s="3"/>
      <c r="J2" s="3"/>
      <c r="K2" s="3"/>
    </row>
    <row r="3" spans="1:13" ht="26.25" customHeight="1">
      <c r="A3" s="145" t="s">
        <v>3</v>
      </c>
      <c r="B3" s="145" t="s">
        <v>4</v>
      </c>
      <c r="C3" s="143" t="s">
        <v>95</v>
      </c>
      <c r="D3" s="152" t="str">
        <f>D2</f>
        <v>Cakupan Baduta yang Memperoleh Imunisasi Booster</v>
      </c>
      <c r="E3" s="152"/>
      <c r="F3" s="152"/>
      <c r="G3" s="152"/>
      <c r="H3" s="152"/>
      <c r="I3" s="152"/>
      <c r="J3" s="152"/>
      <c r="K3" s="137"/>
      <c r="L3" s="136" t="s">
        <v>5</v>
      </c>
      <c r="M3" s="137"/>
    </row>
    <row r="4" spans="1:13" ht="18">
      <c r="A4" s="146"/>
      <c r="B4" s="146"/>
      <c r="C4" s="148"/>
      <c r="D4" s="138" t="s">
        <v>6</v>
      </c>
      <c r="E4" s="138"/>
      <c r="F4" s="138"/>
      <c r="G4" s="138"/>
      <c r="H4" s="139"/>
      <c r="I4" s="140" t="s">
        <v>7</v>
      </c>
      <c r="J4" s="140"/>
      <c r="K4" s="141"/>
      <c r="L4" s="143" t="s">
        <v>8</v>
      </c>
      <c r="M4" s="143" t="s">
        <v>9</v>
      </c>
    </row>
    <row r="5" spans="1:13" ht="69" customHeight="1">
      <c r="A5" s="147"/>
      <c r="B5" s="147"/>
      <c r="C5" s="144"/>
      <c r="D5" s="8" t="s">
        <v>96</v>
      </c>
      <c r="E5" s="8" t="s">
        <v>11</v>
      </c>
      <c r="F5" s="9" t="s">
        <v>12</v>
      </c>
      <c r="G5" s="9" t="s">
        <v>34</v>
      </c>
      <c r="H5" s="9" t="s">
        <v>47</v>
      </c>
      <c r="I5" s="8" t="s">
        <v>100</v>
      </c>
      <c r="J5" s="9" t="s">
        <v>16</v>
      </c>
      <c r="K5" s="9" t="s">
        <v>17</v>
      </c>
      <c r="L5" s="144"/>
      <c r="M5" s="144"/>
    </row>
    <row r="6" spans="1:13" ht="60" customHeight="1">
      <c r="A6" s="10">
        <v>1</v>
      </c>
      <c r="B6" s="11" t="s">
        <v>18</v>
      </c>
      <c r="C6" s="30">
        <v>7.9000000000000001E-2</v>
      </c>
      <c r="D6" s="103">
        <v>30</v>
      </c>
      <c r="E6" s="104">
        <v>30</v>
      </c>
      <c r="F6" s="153">
        <v>357</v>
      </c>
      <c r="G6" s="13">
        <f>D6/E6*100</f>
        <v>100</v>
      </c>
      <c r="H6" s="13">
        <f>D6/F6*100</f>
        <v>8.4033613445378155</v>
      </c>
      <c r="I6" s="19">
        <v>0</v>
      </c>
      <c r="J6" s="19">
        <v>0</v>
      </c>
      <c r="K6" s="13" t="e">
        <f t="shared" ref="K6:K18" si="0">I6/J6*100</f>
        <v>#DIV/0!</v>
      </c>
      <c r="L6" s="128" t="s">
        <v>123</v>
      </c>
      <c r="M6" s="129" t="s">
        <v>124</v>
      </c>
    </row>
    <row r="7" spans="1:13" ht="30">
      <c r="A7" s="14">
        <v>2</v>
      </c>
      <c r="B7" s="11" t="s">
        <v>19</v>
      </c>
      <c r="C7" s="30">
        <v>7.9000000000000001E-2</v>
      </c>
      <c r="D7" s="103">
        <v>24</v>
      </c>
      <c r="E7" s="104">
        <v>24</v>
      </c>
      <c r="F7" s="154"/>
      <c r="G7" s="27">
        <f>D7/E7*100</f>
        <v>100</v>
      </c>
      <c r="H7" s="27">
        <f>D7/F6*100</f>
        <v>6.7226890756302522</v>
      </c>
      <c r="I7" s="19">
        <v>0</v>
      </c>
      <c r="J7" s="19">
        <v>0</v>
      </c>
      <c r="K7" s="13" t="e">
        <f t="shared" si="0"/>
        <v>#DIV/0!</v>
      </c>
      <c r="L7" s="128" t="s">
        <v>123</v>
      </c>
      <c r="M7" s="129" t="s">
        <v>124</v>
      </c>
    </row>
    <row r="8" spans="1:13" ht="30">
      <c r="A8" s="14">
        <v>3</v>
      </c>
      <c r="B8" s="11" t="s">
        <v>20</v>
      </c>
      <c r="C8" s="30">
        <v>7.9000000000000001E-2</v>
      </c>
      <c r="D8" s="103">
        <v>27</v>
      </c>
      <c r="E8" s="104">
        <v>27</v>
      </c>
      <c r="F8" s="154"/>
      <c r="G8" s="27">
        <f t="shared" ref="G8:G17" si="1">D8/E8*100</f>
        <v>100</v>
      </c>
      <c r="H8" s="119">
        <f>D8/F6*100</f>
        <v>7.5630252100840334</v>
      </c>
      <c r="I8" s="19">
        <v>0</v>
      </c>
      <c r="J8" s="19">
        <v>0</v>
      </c>
      <c r="K8" s="13" t="e">
        <f t="shared" si="0"/>
        <v>#DIV/0!</v>
      </c>
      <c r="L8" s="128" t="s">
        <v>123</v>
      </c>
      <c r="M8" s="129" t="s">
        <v>124</v>
      </c>
    </row>
    <row r="9" spans="1:13" ht="45">
      <c r="A9" s="14">
        <v>4</v>
      </c>
      <c r="B9" s="11" t="s">
        <v>21</v>
      </c>
      <c r="C9" s="30">
        <v>7.9000000000000001E-2</v>
      </c>
      <c r="D9" s="103">
        <v>21</v>
      </c>
      <c r="E9" s="104">
        <v>21</v>
      </c>
      <c r="F9" s="154"/>
      <c r="G9" s="27">
        <f t="shared" si="1"/>
        <v>100</v>
      </c>
      <c r="H9" s="119">
        <f>D9/F6*100</f>
        <v>5.8823529411764701</v>
      </c>
      <c r="I9" s="19">
        <v>0</v>
      </c>
      <c r="J9" s="19">
        <v>0</v>
      </c>
      <c r="K9" s="13" t="e">
        <f t="shared" si="0"/>
        <v>#DIV/0!</v>
      </c>
      <c r="L9" s="128" t="s">
        <v>125</v>
      </c>
      <c r="M9" s="129" t="s">
        <v>126</v>
      </c>
    </row>
    <row r="10" spans="1:13" ht="30">
      <c r="A10" s="14">
        <v>5</v>
      </c>
      <c r="B10" s="11" t="s">
        <v>22</v>
      </c>
      <c r="C10" s="30">
        <v>7.9000000000000001E-2</v>
      </c>
      <c r="D10" s="103">
        <v>26</v>
      </c>
      <c r="E10" s="104">
        <v>26</v>
      </c>
      <c r="F10" s="154"/>
      <c r="G10" s="27">
        <f t="shared" si="1"/>
        <v>100</v>
      </c>
      <c r="H10" s="119">
        <f>D10/F6*100</f>
        <v>7.2829131652661072</v>
      </c>
      <c r="I10" s="19">
        <v>0</v>
      </c>
      <c r="J10" s="19">
        <v>0</v>
      </c>
      <c r="K10" s="13" t="e">
        <f t="shared" si="0"/>
        <v>#DIV/0!</v>
      </c>
      <c r="L10" s="134" t="s">
        <v>123</v>
      </c>
      <c r="M10" s="133" t="s">
        <v>124</v>
      </c>
    </row>
    <row r="11" spans="1:13" ht="30">
      <c r="A11" s="14">
        <v>6</v>
      </c>
      <c r="B11" s="11" t="s">
        <v>23</v>
      </c>
      <c r="C11" s="30">
        <v>7.9000000000000001E-2</v>
      </c>
      <c r="D11" s="103">
        <v>34</v>
      </c>
      <c r="E11" s="104">
        <v>34</v>
      </c>
      <c r="F11" s="154"/>
      <c r="G11" s="27">
        <f t="shared" si="1"/>
        <v>100</v>
      </c>
      <c r="H11" s="119">
        <f>D11/F6*100</f>
        <v>9.5238095238095237</v>
      </c>
      <c r="I11" s="19">
        <v>0</v>
      </c>
      <c r="J11" s="19">
        <v>0</v>
      </c>
      <c r="K11" s="13" t="e">
        <f t="shared" si="0"/>
        <v>#DIV/0!</v>
      </c>
      <c r="L11" s="134" t="s">
        <v>123</v>
      </c>
      <c r="M11" s="133" t="s">
        <v>124</v>
      </c>
    </row>
    <row r="12" spans="1:13" ht="30">
      <c r="A12" s="14">
        <v>7</v>
      </c>
      <c r="B12" s="11" t="s">
        <v>24</v>
      </c>
      <c r="C12" s="30">
        <v>7.9000000000000001E-2</v>
      </c>
      <c r="D12" s="103">
        <v>22</v>
      </c>
      <c r="E12" s="104">
        <v>22</v>
      </c>
      <c r="F12" s="154"/>
      <c r="G12" s="27">
        <f t="shared" si="1"/>
        <v>100</v>
      </c>
      <c r="H12" s="119">
        <f>D12/F6*100</f>
        <v>6.1624649859943981</v>
      </c>
      <c r="I12" s="19">
        <v>0</v>
      </c>
      <c r="J12" s="19">
        <v>0</v>
      </c>
      <c r="K12" s="13" t="e">
        <f t="shared" si="0"/>
        <v>#DIV/0!</v>
      </c>
      <c r="L12" s="134" t="s">
        <v>123</v>
      </c>
      <c r="M12" s="133" t="s">
        <v>124</v>
      </c>
    </row>
    <row r="13" spans="1:13" ht="30">
      <c r="A13" s="14">
        <v>8</v>
      </c>
      <c r="B13" s="11" t="s">
        <v>25</v>
      </c>
      <c r="C13" s="30">
        <v>7.9000000000000001E-2</v>
      </c>
      <c r="D13" s="103">
        <v>26</v>
      </c>
      <c r="E13" s="104">
        <v>26</v>
      </c>
      <c r="F13" s="154"/>
      <c r="G13" s="27">
        <f t="shared" si="1"/>
        <v>100</v>
      </c>
      <c r="H13" s="119">
        <f>D13/F6*100</f>
        <v>7.2829131652661072</v>
      </c>
      <c r="I13" s="19">
        <v>0</v>
      </c>
      <c r="J13" s="19">
        <v>0</v>
      </c>
      <c r="K13" s="13" t="e">
        <f t="shared" si="0"/>
        <v>#DIV/0!</v>
      </c>
      <c r="L13" s="134" t="s">
        <v>123</v>
      </c>
      <c r="M13" s="133" t="s">
        <v>124</v>
      </c>
    </row>
    <row r="14" spans="1:13" ht="30">
      <c r="A14" s="14">
        <v>9</v>
      </c>
      <c r="B14" s="11" t="s">
        <v>26</v>
      </c>
      <c r="C14" s="30">
        <v>7.9000000000000001E-2</v>
      </c>
      <c r="D14" s="103">
        <v>32</v>
      </c>
      <c r="E14" s="104">
        <v>32</v>
      </c>
      <c r="F14" s="154"/>
      <c r="G14" s="27">
        <f t="shared" si="1"/>
        <v>100</v>
      </c>
      <c r="H14" s="119">
        <f>D14/F6*100</f>
        <v>8.9635854341736696</v>
      </c>
      <c r="I14" s="19">
        <v>0</v>
      </c>
      <c r="J14" s="19">
        <v>0</v>
      </c>
      <c r="K14" s="13" t="e">
        <f t="shared" si="0"/>
        <v>#DIV/0!</v>
      </c>
      <c r="L14" s="134" t="s">
        <v>123</v>
      </c>
      <c r="M14" s="133" t="s">
        <v>124</v>
      </c>
    </row>
    <row r="15" spans="1:13" ht="30">
      <c r="A15" s="14">
        <v>10</v>
      </c>
      <c r="B15" s="11" t="s">
        <v>27</v>
      </c>
      <c r="C15" s="30">
        <v>7.9000000000000001E-2</v>
      </c>
      <c r="D15" s="103">
        <v>25</v>
      </c>
      <c r="E15" s="104">
        <v>25</v>
      </c>
      <c r="F15" s="154"/>
      <c r="G15" s="27">
        <f t="shared" si="1"/>
        <v>100</v>
      </c>
      <c r="H15" s="119">
        <f>D15/F6*100</f>
        <v>7.0028011204481793</v>
      </c>
      <c r="I15" s="19">
        <v>0</v>
      </c>
      <c r="J15" s="19">
        <v>0</v>
      </c>
      <c r="K15" s="13" t="e">
        <f t="shared" si="0"/>
        <v>#DIV/0!</v>
      </c>
      <c r="L15" s="134" t="s">
        <v>123</v>
      </c>
      <c r="M15" s="133" t="s">
        <v>124</v>
      </c>
    </row>
    <row r="16" spans="1:13" ht="30">
      <c r="A16" s="14">
        <v>11</v>
      </c>
      <c r="B16" s="11" t="s">
        <v>28</v>
      </c>
      <c r="C16" s="30">
        <v>7.9000000000000001E-2</v>
      </c>
      <c r="D16" s="103">
        <v>29</v>
      </c>
      <c r="E16" s="104">
        <v>29</v>
      </c>
      <c r="F16" s="154"/>
      <c r="G16" s="27">
        <f t="shared" si="1"/>
        <v>100</v>
      </c>
      <c r="H16" s="119">
        <f>D16/F6*100</f>
        <v>8.1232492997198875</v>
      </c>
      <c r="I16" s="19">
        <v>0</v>
      </c>
      <c r="J16" s="19">
        <v>0</v>
      </c>
      <c r="K16" s="13" t="e">
        <f t="shared" si="0"/>
        <v>#DIV/0!</v>
      </c>
      <c r="L16" s="134" t="s">
        <v>123</v>
      </c>
      <c r="M16" s="133" t="s">
        <v>124</v>
      </c>
    </row>
    <row r="17" spans="1:13">
      <c r="A17" s="14">
        <v>12</v>
      </c>
      <c r="B17" s="11" t="s">
        <v>29</v>
      </c>
      <c r="C17" s="30">
        <v>7.9000000000000001E-2</v>
      </c>
      <c r="D17" s="103">
        <v>23</v>
      </c>
      <c r="E17" s="104">
        <v>23</v>
      </c>
      <c r="F17" s="155"/>
      <c r="G17" s="27">
        <f t="shared" si="1"/>
        <v>100</v>
      </c>
      <c r="H17" s="119">
        <f>D17/F6*100</f>
        <v>6.4425770308123242</v>
      </c>
      <c r="I17" s="19">
        <v>0</v>
      </c>
      <c r="J17" s="19">
        <v>0</v>
      </c>
      <c r="K17" s="13" t="e">
        <f t="shared" si="0"/>
        <v>#DIV/0!</v>
      </c>
      <c r="L17" s="40"/>
      <c r="M17" s="40"/>
    </row>
    <row r="18" spans="1:13">
      <c r="A18" s="15"/>
      <c r="B18" s="16" t="s">
        <v>30</v>
      </c>
      <c r="C18" s="31" t="s">
        <v>67</v>
      </c>
      <c r="D18" s="18">
        <f t="shared" ref="D18:F18" si="2">SUM(D6:D17)</f>
        <v>319</v>
      </c>
      <c r="E18" s="18">
        <f t="shared" si="2"/>
        <v>319</v>
      </c>
      <c r="F18" s="18">
        <f t="shared" si="2"/>
        <v>357</v>
      </c>
      <c r="G18" s="13">
        <f>D18/E18*100</f>
        <v>100</v>
      </c>
      <c r="H18" s="118">
        <f>D18/F18*100</f>
        <v>89.355742296918777</v>
      </c>
      <c r="I18" s="18">
        <f>SUM(I6:I17)</f>
        <v>0</v>
      </c>
      <c r="J18" s="18">
        <f>SUM(J6:J17)</f>
        <v>0</v>
      </c>
      <c r="K18" s="13" t="e">
        <f t="shared" si="0"/>
        <v>#DIV/0!</v>
      </c>
      <c r="L18" s="15"/>
      <c r="M18" s="15"/>
    </row>
    <row r="19" spans="1:13">
      <c r="A19" s="109"/>
      <c r="B19" s="109"/>
      <c r="C19" s="109"/>
      <c r="D19" s="109">
        <f>SUM(D11:D14)</f>
        <v>114</v>
      </c>
      <c r="E19" s="109"/>
      <c r="F19" s="109"/>
      <c r="G19" s="109"/>
      <c r="H19" s="109"/>
      <c r="I19" s="75">
        <f>SUM(I11:I14)</f>
        <v>0</v>
      </c>
    </row>
  </sheetData>
  <mergeCells count="10">
    <mergeCell ref="M4:M5"/>
    <mergeCell ref="D3:K3"/>
    <mergeCell ref="L3:M3"/>
    <mergeCell ref="D4:H4"/>
    <mergeCell ref="I4:K4"/>
    <mergeCell ref="A3:A5"/>
    <mergeCell ref="B3:B5"/>
    <mergeCell ref="C3:C5"/>
    <mergeCell ref="F6:F17"/>
    <mergeCell ref="L4:L5"/>
  </mergeCells>
  <printOptions horizontalCentered="1"/>
  <pageMargins left="0.19685039370078741" right="0.19685039370078741" top="1.1023622047244095" bottom="0.23622047244094491" header="0.31496062992125984" footer="0.31496062992125984"/>
  <pageSetup paperSize="10000" scale="83" fitToHeight="0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theme="7" tint="-0.249977111117893"/>
    <pageSetUpPr fitToPage="1"/>
  </sheetPr>
  <dimension ref="A1:M19"/>
  <sheetViews>
    <sheetView view="pageBreakPreview" topLeftCell="A4" zoomScale="80" zoomScaleNormal="100" workbookViewId="0">
      <selection activeCell="H20" sqref="H20"/>
    </sheetView>
  </sheetViews>
  <sheetFormatPr defaultColWidth="9" defaultRowHeight="15"/>
  <cols>
    <col min="1" max="1" width="4.42578125" customWidth="1"/>
    <col min="2" max="2" width="22" customWidth="1"/>
    <col min="4" max="4" width="11.140625" customWidth="1"/>
    <col min="5" max="5" width="13.7109375" customWidth="1"/>
    <col min="6" max="6" width="11.42578125" customWidth="1"/>
    <col min="7" max="7" width="11.7109375" customWidth="1"/>
    <col min="8" max="8" width="11.28515625" customWidth="1"/>
    <col min="9" max="9" width="10.85546875" customWidth="1"/>
    <col min="10" max="10" width="27.85546875" customWidth="1"/>
    <col min="11" max="11" width="29.140625" customWidth="1"/>
    <col min="12" max="12" width="15.28515625" customWidth="1"/>
  </cols>
  <sheetData>
    <row r="1" spans="1:13" ht="18.75">
      <c r="A1" s="22" t="s">
        <v>94</v>
      </c>
      <c r="B1" s="22"/>
      <c r="C1" s="22"/>
      <c r="D1" s="22"/>
      <c r="E1" s="2"/>
      <c r="F1" s="2"/>
      <c r="G1" s="3"/>
      <c r="H1" s="3"/>
      <c r="I1" s="3"/>
      <c r="J1" s="3"/>
      <c r="K1" s="3"/>
    </row>
    <row r="2" spans="1:13" ht="24.75" customHeight="1">
      <c r="A2" s="23" t="s">
        <v>0</v>
      </c>
      <c r="B2" s="24"/>
      <c r="C2" s="25" t="s">
        <v>1</v>
      </c>
      <c r="D2" s="23" t="s">
        <v>68</v>
      </c>
      <c r="E2" s="3"/>
      <c r="F2" s="3"/>
      <c r="G2" s="3"/>
      <c r="H2" s="3"/>
      <c r="I2" s="3"/>
      <c r="J2" s="3"/>
      <c r="K2" s="3"/>
    </row>
    <row r="3" spans="1:13" ht="36" customHeight="1">
      <c r="A3" s="145" t="s">
        <v>3</v>
      </c>
      <c r="B3" s="145" t="s">
        <v>4</v>
      </c>
      <c r="C3" s="143" t="s">
        <v>95</v>
      </c>
      <c r="D3" s="152" t="str">
        <f>D2</f>
        <v>Cakupan Desa/Kelurahan Mengalami KLB yang dilakukan Penyelidikan Epdemiologi &lt; 24 Jam</v>
      </c>
      <c r="E3" s="152"/>
      <c r="F3" s="152"/>
      <c r="G3" s="152"/>
      <c r="H3" s="152"/>
      <c r="I3" s="152"/>
      <c r="J3" s="152"/>
      <c r="K3" s="137"/>
      <c r="L3" s="136" t="s">
        <v>5</v>
      </c>
      <c r="M3" s="137"/>
    </row>
    <row r="4" spans="1:13" ht="18">
      <c r="A4" s="146"/>
      <c r="B4" s="146"/>
      <c r="C4" s="148"/>
      <c r="D4" s="138" t="s">
        <v>6</v>
      </c>
      <c r="E4" s="138"/>
      <c r="F4" s="138"/>
      <c r="G4" s="138"/>
      <c r="H4" s="139"/>
      <c r="I4" s="140" t="s">
        <v>7</v>
      </c>
      <c r="J4" s="140"/>
      <c r="K4" s="141"/>
      <c r="L4" s="143" t="s">
        <v>8</v>
      </c>
      <c r="M4" s="143" t="s">
        <v>9</v>
      </c>
    </row>
    <row r="5" spans="1:13" ht="69" customHeight="1">
      <c r="A5" s="147"/>
      <c r="B5" s="147"/>
      <c r="C5" s="144"/>
      <c r="D5" s="8" t="s">
        <v>96</v>
      </c>
      <c r="E5" s="8" t="s">
        <v>11</v>
      </c>
      <c r="F5" s="9" t="s">
        <v>12</v>
      </c>
      <c r="G5" s="9" t="s">
        <v>34</v>
      </c>
      <c r="H5" s="9" t="s">
        <v>47</v>
      </c>
      <c r="I5" s="8" t="s">
        <v>100</v>
      </c>
      <c r="J5" s="9" t="s">
        <v>16</v>
      </c>
      <c r="K5" s="9" t="s">
        <v>17</v>
      </c>
      <c r="L5" s="144"/>
      <c r="M5" s="144"/>
    </row>
    <row r="6" spans="1:13">
      <c r="A6" s="10">
        <v>1</v>
      </c>
      <c r="B6" s="11" t="s">
        <v>18</v>
      </c>
      <c r="C6" s="30">
        <v>8.3000000000000004E-2</v>
      </c>
      <c r="D6" s="13">
        <v>0</v>
      </c>
      <c r="E6" s="153">
        <v>0</v>
      </c>
      <c r="F6" s="153">
        <v>0</v>
      </c>
      <c r="G6" s="13" t="e">
        <f>D6/E6*100</f>
        <v>#DIV/0!</v>
      </c>
      <c r="H6" s="13" t="e">
        <f>D6/F6*100</f>
        <v>#DIV/0!</v>
      </c>
      <c r="I6" s="19"/>
      <c r="J6" s="19"/>
      <c r="K6" s="13" t="e">
        <f t="shared" ref="K6:K18" si="0">I6/J6*100</f>
        <v>#DIV/0!</v>
      </c>
      <c r="L6" s="20"/>
      <c r="M6" s="20"/>
    </row>
    <row r="7" spans="1:13">
      <c r="A7" s="14">
        <v>2</v>
      </c>
      <c r="B7" s="11" t="s">
        <v>19</v>
      </c>
      <c r="C7" s="30">
        <v>8.3000000000000004E-2</v>
      </c>
      <c r="D7" s="13">
        <v>0</v>
      </c>
      <c r="E7" s="154"/>
      <c r="F7" s="154"/>
      <c r="G7" s="27" t="e">
        <f>D7/E6*100</f>
        <v>#DIV/0!</v>
      </c>
      <c r="H7" s="27" t="e">
        <f>D7/F6*100</f>
        <v>#DIV/0!</v>
      </c>
      <c r="I7" s="19"/>
      <c r="J7" s="19"/>
      <c r="K7" s="13" t="e">
        <f t="shared" si="0"/>
        <v>#DIV/0!</v>
      </c>
      <c r="L7" s="20"/>
      <c r="M7" s="20"/>
    </row>
    <row r="8" spans="1:13">
      <c r="A8" s="14">
        <v>3</v>
      </c>
      <c r="B8" s="11" t="s">
        <v>20</v>
      </c>
      <c r="C8" s="30">
        <v>8.3000000000000004E-2</v>
      </c>
      <c r="D8" s="13">
        <v>0</v>
      </c>
      <c r="E8" s="154"/>
      <c r="F8" s="154"/>
      <c r="G8" s="27" t="e">
        <f>D8/E6*100</f>
        <v>#DIV/0!</v>
      </c>
      <c r="H8" s="27" t="e">
        <f>D8/F6*100</f>
        <v>#DIV/0!</v>
      </c>
      <c r="I8" s="19"/>
      <c r="J8" s="19"/>
      <c r="K8" s="13" t="e">
        <f t="shared" si="0"/>
        <v>#DIV/0!</v>
      </c>
      <c r="L8" s="20"/>
      <c r="M8" s="20"/>
    </row>
    <row r="9" spans="1:13">
      <c r="A9" s="14">
        <v>4</v>
      </c>
      <c r="B9" s="11" t="s">
        <v>21</v>
      </c>
      <c r="C9" s="30">
        <v>8.3000000000000004E-2</v>
      </c>
      <c r="D9" s="13">
        <v>0</v>
      </c>
      <c r="E9" s="154"/>
      <c r="F9" s="154"/>
      <c r="G9" s="27" t="e">
        <f>D9/E6*100</f>
        <v>#DIV/0!</v>
      </c>
      <c r="H9" s="27" t="e">
        <f>D9/F6*100</f>
        <v>#DIV/0!</v>
      </c>
      <c r="I9" s="19"/>
      <c r="J9" s="19"/>
      <c r="K9" s="13" t="e">
        <f t="shared" si="0"/>
        <v>#DIV/0!</v>
      </c>
      <c r="L9" s="20"/>
      <c r="M9" s="20"/>
    </row>
    <row r="10" spans="1:13">
      <c r="A10" s="14">
        <v>5</v>
      </c>
      <c r="B10" s="11" t="s">
        <v>22</v>
      </c>
      <c r="C10" s="30">
        <v>8.3000000000000004E-2</v>
      </c>
      <c r="D10" s="13">
        <v>0</v>
      </c>
      <c r="E10" s="154"/>
      <c r="F10" s="154"/>
      <c r="G10" s="27" t="e">
        <f>D10/E6*100</f>
        <v>#DIV/0!</v>
      </c>
      <c r="H10" s="27" t="e">
        <f>D10/F6*100</f>
        <v>#DIV/0!</v>
      </c>
      <c r="I10" s="19"/>
      <c r="J10" s="19"/>
      <c r="K10" s="13" t="e">
        <f t="shared" si="0"/>
        <v>#DIV/0!</v>
      </c>
      <c r="L10" s="20"/>
      <c r="M10" s="20"/>
    </row>
    <row r="11" spans="1:13">
      <c r="A11" s="14">
        <v>6</v>
      </c>
      <c r="B11" s="11" t="s">
        <v>23</v>
      </c>
      <c r="C11" s="30">
        <v>8.3000000000000004E-2</v>
      </c>
      <c r="D11" s="13">
        <v>0</v>
      </c>
      <c r="E11" s="154"/>
      <c r="F11" s="154"/>
      <c r="G11" s="27" t="e">
        <f>D11/E6*100</f>
        <v>#DIV/0!</v>
      </c>
      <c r="H11" s="27" t="e">
        <f>D11/F6*100</f>
        <v>#DIV/0!</v>
      </c>
      <c r="I11" s="19"/>
      <c r="J11" s="19"/>
      <c r="K11" s="13" t="e">
        <f t="shared" si="0"/>
        <v>#DIV/0!</v>
      </c>
      <c r="L11" s="20"/>
      <c r="M11" s="20"/>
    </row>
    <row r="12" spans="1:13">
      <c r="A12" s="14">
        <v>7</v>
      </c>
      <c r="B12" s="11" t="s">
        <v>24</v>
      </c>
      <c r="C12" s="30">
        <v>8.3000000000000004E-2</v>
      </c>
      <c r="D12" s="13">
        <v>0</v>
      </c>
      <c r="E12" s="154"/>
      <c r="F12" s="154"/>
      <c r="G12" s="27" t="e">
        <f>D12/E6*100</f>
        <v>#DIV/0!</v>
      </c>
      <c r="H12" s="27" t="e">
        <f>D12/F6*100</f>
        <v>#DIV/0!</v>
      </c>
      <c r="I12" s="19"/>
      <c r="J12" s="19"/>
      <c r="K12" s="13" t="e">
        <f t="shared" si="0"/>
        <v>#DIV/0!</v>
      </c>
      <c r="L12" s="20"/>
      <c r="M12" s="20"/>
    </row>
    <row r="13" spans="1:13">
      <c r="A13" s="14">
        <v>8</v>
      </c>
      <c r="B13" s="11" t="s">
        <v>25</v>
      </c>
      <c r="C13" s="30">
        <v>8.3000000000000004E-2</v>
      </c>
      <c r="D13" s="13">
        <v>0</v>
      </c>
      <c r="E13" s="154"/>
      <c r="F13" s="154"/>
      <c r="G13" s="27" t="e">
        <f>D13/E6*100</f>
        <v>#DIV/0!</v>
      </c>
      <c r="H13" s="27" t="e">
        <f>D13/F6*100</f>
        <v>#DIV/0!</v>
      </c>
      <c r="I13" s="19"/>
      <c r="J13" s="19"/>
      <c r="K13" s="13" t="e">
        <f t="shared" si="0"/>
        <v>#DIV/0!</v>
      </c>
      <c r="L13" s="20"/>
      <c r="M13" s="20"/>
    </row>
    <row r="14" spans="1:13">
      <c r="A14" s="14">
        <v>9</v>
      </c>
      <c r="B14" s="11" t="s">
        <v>26</v>
      </c>
      <c r="C14" s="30">
        <v>8.3000000000000004E-2</v>
      </c>
      <c r="D14" s="13">
        <v>0</v>
      </c>
      <c r="E14" s="154"/>
      <c r="F14" s="154"/>
      <c r="G14" s="27" t="e">
        <f>D14/E6*100</f>
        <v>#DIV/0!</v>
      </c>
      <c r="H14" s="27" t="e">
        <f>D14/F6*100</f>
        <v>#DIV/0!</v>
      </c>
      <c r="I14" s="19"/>
      <c r="J14" s="19"/>
      <c r="K14" s="13" t="e">
        <f t="shared" si="0"/>
        <v>#DIV/0!</v>
      </c>
      <c r="L14" s="20"/>
      <c r="M14" s="20"/>
    </row>
    <row r="15" spans="1:13">
      <c r="A15" s="14">
        <v>10</v>
      </c>
      <c r="B15" s="11" t="s">
        <v>27</v>
      </c>
      <c r="C15" s="30">
        <v>8.3000000000000004E-2</v>
      </c>
      <c r="D15" s="13">
        <v>0</v>
      </c>
      <c r="E15" s="154"/>
      <c r="F15" s="154"/>
      <c r="G15" s="27" t="e">
        <f>D15/E6*100</f>
        <v>#DIV/0!</v>
      </c>
      <c r="H15" s="27" t="e">
        <f>D15/F6*100</f>
        <v>#DIV/0!</v>
      </c>
      <c r="I15" s="19"/>
      <c r="J15" s="19"/>
      <c r="K15" s="13" t="e">
        <f t="shared" si="0"/>
        <v>#DIV/0!</v>
      </c>
      <c r="L15" s="20"/>
      <c r="M15" s="20"/>
    </row>
    <row r="16" spans="1:13">
      <c r="A16" s="14">
        <v>11</v>
      </c>
      <c r="B16" s="11" t="s">
        <v>28</v>
      </c>
      <c r="C16" s="30">
        <v>8.3000000000000004E-2</v>
      </c>
      <c r="D16" s="13">
        <v>0</v>
      </c>
      <c r="E16" s="154"/>
      <c r="F16" s="154"/>
      <c r="G16" s="27" t="e">
        <f>D16/E6*100</f>
        <v>#DIV/0!</v>
      </c>
      <c r="H16" s="27" t="e">
        <f>D16/F6*100</f>
        <v>#DIV/0!</v>
      </c>
      <c r="I16" s="19"/>
      <c r="J16" s="19"/>
      <c r="K16" s="13" t="e">
        <f t="shared" si="0"/>
        <v>#DIV/0!</v>
      </c>
      <c r="L16" s="20"/>
      <c r="M16" s="20"/>
    </row>
    <row r="17" spans="1:13">
      <c r="A17" s="14">
        <v>12</v>
      </c>
      <c r="B17" s="11" t="s">
        <v>29</v>
      </c>
      <c r="C17" s="30">
        <v>8.3000000000000004E-2</v>
      </c>
      <c r="D17" s="13">
        <v>0</v>
      </c>
      <c r="E17" s="155"/>
      <c r="F17" s="155"/>
      <c r="G17" s="27" t="e">
        <f>D17/E6*100</f>
        <v>#DIV/0!</v>
      </c>
      <c r="H17" s="27" t="e">
        <f>D17/F6*100</f>
        <v>#DIV/0!</v>
      </c>
      <c r="I17" s="19"/>
      <c r="J17" s="19"/>
      <c r="K17" s="13" t="e">
        <f t="shared" si="0"/>
        <v>#DIV/0!</v>
      </c>
      <c r="L17" s="20"/>
      <c r="M17" s="20"/>
    </row>
    <row r="18" spans="1:13">
      <c r="A18" s="15"/>
      <c r="B18" s="16" t="s">
        <v>30</v>
      </c>
      <c r="C18" s="17">
        <v>1</v>
      </c>
      <c r="D18" s="69">
        <f>SUM(D6:D17)/6</f>
        <v>0</v>
      </c>
      <c r="E18" s="18">
        <f t="shared" ref="E18:F18" si="1">SUM(E6:E17)</f>
        <v>0</v>
      </c>
      <c r="F18" s="18">
        <f t="shared" si="1"/>
        <v>0</v>
      </c>
      <c r="G18" s="118" t="e">
        <f>D18/E18*100</f>
        <v>#DIV/0!</v>
      </c>
      <c r="H18" s="118" t="e">
        <f>D18/F18*100</f>
        <v>#DIV/0!</v>
      </c>
      <c r="I18" s="18">
        <f>SUM(I6:I17)</f>
        <v>0</v>
      </c>
      <c r="J18" s="18">
        <f>SUM(J6:J17)</f>
        <v>0</v>
      </c>
      <c r="K18" s="13" t="e">
        <f t="shared" si="0"/>
        <v>#DIV/0!</v>
      </c>
      <c r="L18" s="15"/>
      <c r="M18" s="15"/>
    </row>
    <row r="19" spans="1:13">
      <c r="A19" s="109"/>
      <c r="B19" s="109"/>
      <c r="C19" s="109"/>
      <c r="D19" s="109">
        <f>SUM(D11:D14)/4</f>
        <v>0</v>
      </c>
      <c r="E19" s="109"/>
      <c r="F19" s="109"/>
      <c r="G19" s="109"/>
      <c r="H19" s="109"/>
      <c r="I19" s="75">
        <f>SUM(I11:I14)</f>
        <v>0</v>
      </c>
    </row>
  </sheetData>
  <mergeCells count="11">
    <mergeCell ref="L4:L5"/>
    <mergeCell ref="M4:M5"/>
    <mergeCell ref="D3:K3"/>
    <mergeCell ref="L3:M3"/>
    <mergeCell ref="D4:H4"/>
    <mergeCell ref="I4:K4"/>
    <mergeCell ref="A3:A5"/>
    <mergeCell ref="B3:B5"/>
    <mergeCell ref="C3:C5"/>
    <mergeCell ref="E6:E17"/>
    <mergeCell ref="F6:F17"/>
  </mergeCells>
  <printOptions horizontalCentered="1"/>
  <pageMargins left="0.19685039370078741" right="0.19685039370078741" top="1.1023622047244095" bottom="0.23622047244094491" header="0.31496062992125984" footer="0.31496062992125984"/>
  <pageSetup paperSize="10000" scale="8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 tint="-0.249977111117893"/>
    <pageSetUpPr fitToPage="1"/>
  </sheetPr>
  <dimension ref="A1:Q19"/>
  <sheetViews>
    <sheetView view="pageBreakPreview" topLeftCell="A4" zoomScale="80" zoomScaleNormal="100" workbookViewId="0">
      <selection activeCell="E14" sqref="E14"/>
    </sheetView>
  </sheetViews>
  <sheetFormatPr defaultColWidth="9" defaultRowHeight="15"/>
  <cols>
    <col min="1" max="1" width="4.42578125" customWidth="1"/>
    <col min="2" max="2" width="22" customWidth="1"/>
    <col min="4" max="4" width="13.140625" customWidth="1"/>
    <col min="5" max="5" width="14.28515625" customWidth="1"/>
    <col min="6" max="7" width="14.42578125" customWidth="1"/>
    <col min="8" max="8" width="11.7109375" customWidth="1"/>
    <col min="9" max="9" width="14.85546875" customWidth="1"/>
    <col min="10" max="10" width="13.42578125" customWidth="1"/>
    <col min="11" max="11" width="22.28515625" customWidth="1"/>
    <col min="12" max="12" width="25.42578125" customWidth="1"/>
    <col min="13" max="13" width="27.140625" customWidth="1"/>
    <col min="14" max="14" width="0.7109375" customWidth="1"/>
    <col min="15" max="15" width="14.140625" hidden="1" customWidth="1"/>
    <col min="16" max="16" width="11.28515625" customWidth="1"/>
  </cols>
  <sheetData>
    <row r="1" spans="1:17" ht="18.75">
      <c r="A1" s="22" t="str">
        <f>'1. BuMiL '!A1</f>
        <v>REKAPITULASI CAPAIAN SPM MENURUT PUSKESMAS TAHUN 2023</v>
      </c>
      <c r="B1" s="22"/>
      <c r="C1" s="22"/>
      <c r="D1" s="22"/>
      <c r="E1" s="2"/>
      <c r="F1" s="2"/>
      <c r="G1" s="2"/>
      <c r="H1" s="3"/>
      <c r="I1" s="3"/>
      <c r="J1" s="3"/>
      <c r="K1" s="3"/>
      <c r="L1" s="3"/>
    </row>
    <row r="2" spans="1:17" ht="24.75" customHeight="1">
      <c r="A2" s="23" t="s">
        <v>0</v>
      </c>
      <c r="B2" s="24"/>
      <c r="C2" s="25" t="s">
        <v>1</v>
      </c>
      <c r="D2" s="23" t="s">
        <v>33</v>
      </c>
      <c r="E2" s="3"/>
      <c r="F2" s="3"/>
      <c r="G2" s="3"/>
      <c r="H2" s="3"/>
      <c r="I2" s="3"/>
      <c r="J2" s="3"/>
      <c r="K2" s="3"/>
      <c r="L2" s="3"/>
    </row>
    <row r="3" spans="1:17" ht="26.25" customHeight="1">
      <c r="A3" s="145" t="s">
        <v>3</v>
      </c>
      <c r="B3" s="145" t="s">
        <v>4</v>
      </c>
      <c r="C3" s="143" t="str">
        <f>'1. BuMiL '!C3:C5</f>
        <v>TARGET TAHUN 2023</v>
      </c>
      <c r="D3" s="152" t="str">
        <f>D2</f>
        <v>PELAYANAN BAYI BARU LAHIR</v>
      </c>
      <c r="E3" s="152"/>
      <c r="F3" s="152"/>
      <c r="G3" s="152"/>
      <c r="H3" s="152"/>
      <c r="I3" s="152"/>
      <c r="J3" s="152"/>
      <c r="K3" s="137"/>
      <c r="L3" s="136" t="s">
        <v>5</v>
      </c>
      <c r="M3" s="137"/>
      <c r="N3" s="47"/>
      <c r="O3" s="47"/>
      <c r="P3" s="47"/>
    </row>
    <row r="4" spans="1:17" ht="18">
      <c r="A4" s="146"/>
      <c r="B4" s="146"/>
      <c r="C4" s="148"/>
      <c r="D4" s="138" t="s">
        <v>6</v>
      </c>
      <c r="E4" s="138"/>
      <c r="F4" s="138"/>
      <c r="G4" s="138"/>
      <c r="H4" s="139"/>
      <c r="I4" s="140" t="s">
        <v>7</v>
      </c>
      <c r="J4" s="140"/>
      <c r="K4" s="141"/>
      <c r="L4" s="143" t="s">
        <v>8</v>
      </c>
      <c r="M4" s="143" t="s">
        <v>9</v>
      </c>
      <c r="N4" s="142"/>
      <c r="O4" s="142"/>
      <c r="P4" s="48"/>
    </row>
    <row r="5" spans="1:17" ht="69" customHeight="1">
      <c r="A5" s="147"/>
      <c r="B5" s="147"/>
      <c r="C5" s="144"/>
      <c r="D5" s="8" t="str">
        <f>'1. BuMiL '!D5</f>
        <v xml:space="preserve">Cakupan tahun 2023 (Pembilang Kumulatif) </v>
      </c>
      <c r="E5" s="8" t="s">
        <v>11</v>
      </c>
      <c r="F5" s="9" t="s">
        <v>12</v>
      </c>
      <c r="G5" s="9" t="s">
        <v>34</v>
      </c>
      <c r="H5" s="9" t="s">
        <v>14</v>
      </c>
      <c r="I5" s="8" t="str">
        <f>'1. BuMiL '!I5</f>
        <v>Realisasi TAHUN 2023  (Pembilang Kumulatif)</v>
      </c>
      <c r="J5" s="9" t="s">
        <v>16</v>
      </c>
      <c r="K5" s="9" t="s">
        <v>17</v>
      </c>
      <c r="L5" s="144"/>
      <c r="M5" s="144"/>
      <c r="N5" s="49"/>
      <c r="O5" s="49"/>
      <c r="P5" s="48"/>
    </row>
    <row r="6" spans="1:17" ht="52.5" customHeight="1">
      <c r="A6" s="10">
        <v>1</v>
      </c>
      <c r="B6" s="11" t="s">
        <v>18</v>
      </c>
      <c r="C6" s="51">
        <v>8.3000000000000004E-2</v>
      </c>
      <c r="D6" s="27">
        <v>28</v>
      </c>
      <c r="E6" s="27">
        <v>28</v>
      </c>
      <c r="F6" s="149">
        <v>349</v>
      </c>
      <c r="G6" s="27">
        <f>D6/E6*100</f>
        <v>100</v>
      </c>
      <c r="H6" s="27">
        <f>D6/F6*100</f>
        <v>8.0229226361031518</v>
      </c>
      <c r="I6" s="38">
        <v>250000</v>
      </c>
      <c r="J6" s="38">
        <v>250000</v>
      </c>
      <c r="K6" s="27">
        <f t="shared" ref="K6:K18" si="0">I6/J6*100</f>
        <v>100</v>
      </c>
      <c r="L6" s="59" t="s">
        <v>32</v>
      </c>
      <c r="M6" s="59" t="s">
        <v>35</v>
      </c>
    </row>
    <row r="7" spans="1:17" ht="47.25" customHeight="1">
      <c r="A7" s="14">
        <v>2</v>
      </c>
      <c r="B7" s="11" t="s">
        <v>19</v>
      </c>
      <c r="C7" s="51">
        <v>8.3000000000000004E-2</v>
      </c>
      <c r="D7" s="27">
        <v>33</v>
      </c>
      <c r="E7" s="27">
        <v>33</v>
      </c>
      <c r="F7" s="150"/>
      <c r="G7" s="27">
        <f>D7/E7*100</f>
        <v>100</v>
      </c>
      <c r="H7" s="27">
        <f>D7/F6*100</f>
        <v>9.455587392550143</v>
      </c>
      <c r="I7" s="38">
        <v>250000</v>
      </c>
      <c r="J7" s="38">
        <v>250000</v>
      </c>
      <c r="K7" s="27">
        <f t="shared" si="0"/>
        <v>100</v>
      </c>
      <c r="L7" s="60" t="s">
        <v>32</v>
      </c>
      <c r="M7" s="59" t="s">
        <v>35</v>
      </c>
    </row>
    <row r="8" spans="1:17" ht="15" customHeight="1">
      <c r="A8" s="14">
        <v>3</v>
      </c>
      <c r="B8" s="11" t="s">
        <v>20</v>
      </c>
      <c r="C8" s="51">
        <v>8.3000000000000004E-2</v>
      </c>
      <c r="D8" s="27">
        <v>30</v>
      </c>
      <c r="E8" s="27">
        <v>30</v>
      </c>
      <c r="F8" s="150"/>
      <c r="G8" s="27">
        <f t="shared" ref="G8:G17" si="1">D8/E8*100</f>
        <v>100</v>
      </c>
      <c r="H8" s="27">
        <f>D8/F6*100</f>
        <v>8.5959885386819472</v>
      </c>
      <c r="I8" s="38">
        <v>0</v>
      </c>
      <c r="J8" s="38">
        <v>0</v>
      </c>
      <c r="K8" s="27" t="e">
        <f t="shared" si="0"/>
        <v>#DIV/0!</v>
      </c>
      <c r="L8" s="60" t="s">
        <v>32</v>
      </c>
      <c r="M8" s="59" t="s">
        <v>35</v>
      </c>
    </row>
    <row r="9" spans="1:17" ht="15" customHeight="1">
      <c r="A9" s="14">
        <v>4</v>
      </c>
      <c r="B9" s="11" t="s">
        <v>21</v>
      </c>
      <c r="C9" s="51">
        <v>8.3000000000000004E-2</v>
      </c>
      <c r="D9" s="27">
        <v>25</v>
      </c>
      <c r="E9" s="27">
        <v>25</v>
      </c>
      <c r="F9" s="150"/>
      <c r="G9" s="27">
        <f t="shared" si="1"/>
        <v>100</v>
      </c>
      <c r="H9" s="27">
        <f>D9/F6*100</f>
        <v>7.1633237822349569</v>
      </c>
      <c r="I9" s="38">
        <v>250000</v>
      </c>
      <c r="J9" s="38">
        <v>250000</v>
      </c>
      <c r="K9" s="27">
        <f t="shared" si="0"/>
        <v>100</v>
      </c>
      <c r="L9" s="60" t="s">
        <v>32</v>
      </c>
      <c r="M9" s="59" t="s">
        <v>35</v>
      </c>
    </row>
    <row r="10" spans="1:17" ht="15" customHeight="1">
      <c r="A10" s="14">
        <v>5</v>
      </c>
      <c r="B10" s="11" t="s">
        <v>22</v>
      </c>
      <c r="C10" s="51">
        <v>8.3000000000000004E-2</v>
      </c>
      <c r="D10" s="27">
        <v>34</v>
      </c>
      <c r="E10" s="27">
        <v>34</v>
      </c>
      <c r="F10" s="150"/>
      <c r="G10" s="27">
        <f t="shared" si="1"/>
        <v>100</v>
      </c>
      <c r="H10" s="27">
        <f>D10/F6*100</f>
        <v>9.7421203438395416</v>
      </c>
      <c r="I10" s="38">
        <v>250000</v>
      </c>
      <c r="J10" s="38">
        <v>250000</v>
      </c>
      <c r="K10" s="27">
        <f t="shared" si="0"/>
        <v>100</v>
      </c>
      <c r="L10" s="60" t="s">
        <v>32</v>
      </c>
      <c r="M10" s="59" t="s">
        <v>35</v>
      </c>
    </row>
    <row r="11" spans="1:17" ht="15" customHeight="1">
      <c r="A11" s="14">
        <v>6</v>
      </c>
      <c r="B11" s="11" t="s">
        <v>23</v>
      </c>
      <c r="C11" s="51">
        <v>8.3000000000000004E-2</v>
      </c>
      <c r="D11" s="27">
        <v>26</v>
      </c>
      <c r="E11" s="27">
        <v>26</v>
      </c>
      <c r="F11" s="150"/>
      <c r="G11" s="27">
        <f t="shared" si="1"/>
        <v>100</v>
      </c>
      <c r="H11" s="27">
        <f>D11/F6*100</f>
        <v>7.4498567335243555</v>
      </c>
      <c r="I11" s="38">
        <v>500000</v>
      </c>
      <c r="J11" s="38">
        <v>500000</v>
      </c>
      <c r="K11" s="27">
        <f t="shared" si="0"/>
        <v>100</v>
      </c>
      <c r="L11" s="56"/>
      <c r="M11" s="56"/>
    </row>
    <row r="12" spans="1:17" ht="15" customHeight="1">
      <c r="A12" s="14">
        <v>7</v>
      </c>
      <c r="B12" s="11" t="s">
        <v>24</v>
      </c>
      <c r="C12" s="51">
        <v>8.3000000000000004E-2</v>
      </c>
      <c r="D12" s="27">
        <v>24</v>
      </c>
      <c r="E12" s="27">
        <v>24</v>
      </c>
      <c r="F12" s="150"/>
      <c r="G12" s="27">
        <f t="shared" si="1"/>
        <v>100</v>
      </c>
      <c r="H12" s="27">
        <f>D12/F6*100</f>
        <v>6.8767908309455592</v>
      </c>
      <c r="I12" s="38">
        <v>250000</v>
      </c>
      <c r="J12" s="38">
        <v>250000</v>
      </c>
      <c r="K12" s="27">
        <f t="shared" si="0"/>
        <v>100</v>
      </c>
      <c r="L12" s="60" t="s">
        <v>32</v>
      </c>
      <c r="M12" s="59" t="s">
        <v>35</v>
      </c>
      <c r="P12" s="62">
        <f>SUM(D6:D11)</f>
        <v>176</v>
      </c>
      <c r="Q12" s="70">
        <f>P12/F6</f>
        <v>0.50429799426934097</v>
      </c>
    </row>
    <row r="13" spans="1:17" ht="15" customHeight="1">
      <c r="A13" s="14">
        <v>8</v>
      </c>
      <c r="B13" s="11" t="s">
        <v>25</v>
      </c>
      <c r="C13" s="51">
        <v>8.3000000000000004E-2</v>
      </c>
      <c r="D13" s="27">
        <v>28</v>
      </c>
      <c r="E13" s="27">
        <v>28</v>
      </c>
      <c r="F13" s="150"/>
      <c r="G13" s="27">
        <f t="shared" si="1"/>
        <v>100</v>
      </c>
      <c r="H13" s="27">
        <f>D13/F6*100</f>
        <v>8.0229226361031518</v>
      </c>
      <c r="I13" s="38">
        <v>250000</v>
      </c>
      <c r="J13" s="38">
        <v>250000</v>
      </c>
      <c r="K13" s="27">
        <f t="shared" si="0"/>
        <v>100</v>
      </c>
      <c r="L13" s="56"/>
      <c r="M13" s="56"/>
    </row>
    <row r="14" spans="1:17" ht="15" customHeight="1">
      <c r="A14" s="14">
        <v>9</v>
      </c>
      <c r="B14" s="11" t="s">
        <v>26</v>
      </c>
      <c r="C14" s="51">
        <v>8.3000000000000004E-2</v>
      </c>
      <c r="D14" s="27">
        <v>30</v>
      </c>
      <c r="E14" s="27">
        <v>30</v>
      </c>
      <c r="F14" s="150"/>
      <c r="G14" s="27">
        <f t="shared" si="1"/>
        <v>100</v>
      </c>
      <c r="H14" s="27">
        <f>D14/F6*100</f>
        <v>8.5959885386819472</v>
      </c>
      <c r="I14" s="38">
        <v>250000</v>
      </c>
      <c r="J14" s="38">
        <v>250000</v>
      </c>
      <c r="K14" s="27">
        <f t="shared" si="0"/>
        <v>100</v>
      </c>
      <c r="L14" s="60" t="s">
        <v>32</v>
      </c>
      <c r="M14" s="59" t="s">
        <v>35</v>
      </c>
    </row>
    <row r="15" spans="1:17" ht="15" customHeight="1">
      <c r="A15" s="14">
        <v>10</v>
      </c>
      <c r="B15" s="11" t="s">
        <v>27</v>
      </c>
      <c r="C15" s="51">
        <v>8.3000000000000004E-2</v>
      </c>
      <c r="D15" s="27">
        <v>35</v>
      </c>
      <c r="E15" s="27">
        <v>35</v>
      </c>
      <c r="F15" s="150"/>
      <c r="G15" s="27">
        <f t="shared" si="1"/>
        <v>100</v>
      </c>
      <c r="H15" s="27">
        <f>D15/F6*100</f>
        <v>10.028653295128938</v>
      </c>
      <c r="I15" s="38">
        <v>250000</v>
      </c>
      <c r="J15" s="38">
        <v>250000</v>
      </c>
      <c r="K15" s="27">
        <f t="shared" si="0"/>
        <v>100</v>
      </c>
      <c r="L15" s="60" t="s">
        <v>32</v>
      </c>
      <c r="M15" s="59" t="s">
        <v>35</v>
      </c>
    </row>
    <row r="16" spans="1:17" ht="15" customHeight="1">
      <c r="A16" s="14">
        <v>11</v>
      </c>
      <c r="B16" s="11" t="s">
        <v>28</v>
      </c>
      <c r="C16" s="51">
        <v>8.3000000000000004E-2</v>
      </c>
      <c r="D16" s="27">
        <v>24</v>
      </c>
      <c r="E16" s="27">
        <v>24</v>
      </c>
      <c r="F16" s="150"/>
      <c r="G16" s="27">
        <f t="shared" si="1"/>
        <v>100</v>
      </c>
      <c r="H16" s="27">
        <f>D16/F6*100</f>
        <v>6.8767908309455592</v>
      </c>
      <c r="I16" s="38">
        <v>0</v>
      </c>
      <c r="J16" s="38">
        <v>0</v>
      </c>
      <c r="K16" s="27" t="e">
        <f t="shared" si="0"/>
        <v>#DIV/0!</v>
      </c>
      <c r="L16" s="60" t="s">
        <v>32</v>
      </c>
      <c r="M16" s="59" t="s">
        <v>35</v>
      </c>
    </row>
    <row r="17" spans="1:13" ht="15" customHeight="1">
      <c r="A17" s="14">
        <v>12</v>
      </c>
      <c r="B17" s="11" t="s">
        <v>29</v>
      </c>
      <c r="C17" s="51">
        <v>8.3000000000000004E-2</v>
      </c>
      <c r="D17" s="27">
        <v>17</v>
      </c>
      <c r="E17" s="27">
        <v>17</v>
      </c>
      <c r="F17" s="151"/>
      <c r="G17" s="27">
        <f t="shared" si="1"/>
        <v>100</v>
      </c>
      <c r="H17" s="27">
        <f>D17/F6*100</f>
        <v>4.8710601719197708</v>
      </c>
      <c r="I17" s="38">
        <v>0</v>
      </c>
      <c r="J17" s="38">
        <v>0</v>
      </c>
      <c r="K17" s="27" t="e">
        <f t="shared" si="0"/>
        <v>#DIV/0!</v>
      </c>
      <c r="L17" s="56"/>
      <c r="M17" s="56"/>
    </row>
    <row r="18" spans="1:13">
      <c r="A18" s="52"/>
      <c r="B18" s="53" t="s">
        <v>30</v>
      </c>
      <c r="C18" s="54">
        <v>1</v>
      </c>
      <c r="D18" s="55">
        <f>SUM(D6:D17)</f>
        <v>334</v>
      </c>
      <c r="E18" s="55">
        <f>SUM(E6:E17)</f>
        <v>334</v>
      </c>
      <c r="F18" s="55">
        <f>SUM(F6:F17)</f>
        <v>349</v>
      </c>
      <c r="G18" s="27">
        <f>D18/E18*100</f>
        <v>100</v>
      </c>
      <c r="H18" s="27">
        <f>D18/F18*100</f>
        <v>95.702005730659025</v>
      </c>
      <c r="I18" s="55">
        <f>SUM(I6:I17)</f>
        <v>2500000</v>
      </c>
      <c r="J18" s="55">
        <f>SUM(J6:J17)</f>
        <v>2500000</v>
      </c>
      <c r="K18" s="27">
        <f t="shared" si="0"/>
        <v>100</v>
      </c>
      <c r="L18" s="52"/>
      <c r="M18" s="52"/>
    </row>
    <row r="19" spans="1:13">
      <c r="A19" s="109"/>
      <c r="B19" s="109"/>
      <c r="C19" s="109"/>
      <c r="D19" s="109">
        <f>SUM(D11:D14)</f>
        <v>108</v>
      </c>
      <c r="E19" s="109"/>
      <c r="F19" s="109"/>
      <c r="G19" s="109"/>
      <c r="H19" s="109"/>
      <c r="I19" s="75">
        <f>SUM(I11:I14)</f>
        <v>1250000</v>
      </c>
    </row>
  </sheetData>
  <mergeCells count="11">
    <mergeCell ref="A3:A5"/>
    <mergeCell ref="B3:B5"/>
    <mergeCell ref="C3:C5"/>
    <mergeCell ref="F6:F17"/>
    <mergeCell ref="D3:K3"/>
    <mergeCell ref="L3:M3"/>
    <mergeCell ref="D4:H4"/>
    <mergeCell ref="I4:K4"/>
    <mergeCell ref="N4:O4"/>
    <mergeCell ref="L4:L5"/>
    <mergeCell ref="M4:M5"/>
  </mergeCells>
  <printOptions horizontalCentered="1"/>
  <pageMargins left="0.11811023622047245" right="0.11811023622047245" top="1.1023622047244095" bottom="0.23622047244094491" header="0.31496062992125984" footer="0.31496062992125984"/>
  <pageSetup paperSize="10000" scale="79" fitToHeight="0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theme="9" tint="-0.249977111117893"/>
    <pageSetUpPr fitToPage="1"/>
  </sheetPr>
  <dimension ref="A1:M19"/>
  <sheetViews>
    <sheetView view="pageBreakPreview" zoomScale="80" zoomScaleNormal="100" workbookViewId="0">
      <selection activeCell="I16" sqref="I16"/>
    </sheetView>
  </sheetViews>
  <sheetFormatPr defaultColWidth="9" defaultRowHeight="15"/>
  <cols>
    <col min="1" max="1" width="4.42578125" customWidth="1"/>
    <col min="2" max="2" width="22" customWidth="1"/>
    <col min="4" max="4" width="11.140625" customWidth="1"/>
    <col min="5" max="5" width="13.42578125" customWidth="1"/>
    <col min="6" max="6" width="12" customWidth="1"/>
    <col min="7" max="7" width="11.7109375" customWidth="1"/>
    <col min="8" max="8" width="11.28515625" customWidth="1"/>
    <col min="9" max="9" width="21.42578125" customWidth="1"/>
    <col min="10" max="10" width="27.85546875" customWidth="1"/>
    <col min="11" max="11" width="29.140625" customWidth="1"/>
    <col min="12" max="12" width="16.42578125" customWidth="1"/>
    <col min="13" max="13" width="18.140625" customWidth="1"/>
  </cols>
  <sheetData>
    <row r="1" spans="1:13" ht="18.75">
      <c r="A1" s="22" t="s">
        <v>94</v>
      </c>
      <c r="B1" s="22"/>
      <c r="C1" s="22"/>
      <c r="D1" s="22"/>
      <c r="E1" s="2"/>
      <c r="F1" s="2"/>
      <c r="G1" s="3"/>
      <c r="H1" s="3"/>
      <c r="I1" s="3"/>
      <c r="J1" s="3"/>
      <c r="K1" s="3"/>
    </row>
    <row r="2" spans="1:13" ht="24.75" customHeight="1">
      <c r="A2" s="23" t="s">
        <v>0</v>
      </c>
      <c r="B2" s="24"/>
      <c r="C2" s="25" t="s">
        <v>1</v>
      </c>
      <c r="D2" s="7" t="s">
        <v>69</v>
      </c>
      <c r="E2" s="3"/>
      <c r="F2" s="3"/>
      <c r="G2" s="3"/>
      <c r="H2" s="3"/>
      <c r="I2" s="3"/>
      <c r="J2" s="3"/>
      <c r="K2" s="3"/>
    </row>
    <row r="3" spans="1:13" ht="37.5" customHeight="1">
      <c r="A3" s="145" t="s">
        <v>3</v>
      </c>
      <c r="B3" s="145" t="s">
        <v>4</v>
      </c>
      <c r="C3" s="143" t="s">
        <v>95</v>
      </c>
      <c r="D3" s="152" t="str">
        <f>D2</f>
        <v>Meningkatnya rumah /bangunan yang bebas jentik nyamuk Aedes Aegypti</v>
      </c>
      <c r="E3" s="152"/>
      <c r="F3" s="152"/>
      <c r="G3" s="152"/>
      <c r="H3" s="152"/>
      <c r="I3" s="152"/>
      <c r="J3" s="152"/>
      <c r="K3" s="137"/>
      <c r="L3" s="136" t="s">
        <v>5</v>
      </c>
      <c r="M3" s="137"/>
    </row>
    <row r="4" spans="1:13" ht="18">
      <c r="A4" s="146"/>
      <c r="B4" s="146"/>
      <c r="C4" s="148"/>
      <c r="D4" s="138" t="s">
        <v>6</v>
      </c>
      <c r="E4" s="138"/>
      <c r="F4" s="138"/>
      <c r="G4" s="138"/>
      <c r="H4" s="139"/>
      <c r="I4" s="140" t="s">
        <v>7</v>
      </c>
      <c r="J4" s="140"/>
      <c r="K4" s="141"/>
      <c r="L4" s="143" t="s">
        <v>8</v>
      </c>
      <c r="M4" s="143" t="s">
        <v>9</v>
      </c>
    </row>
    <row r="5" spans="1:13" ht="69" customHeight="1">
      <c r="A5" s="147"/>
      <c r="B5" s="147"/>
      <c r="C5" s="144"/>
      <c r="D5" s="8" t="s">
        <v>96</v>
      </c>
      <c r="E5" s="8" t="s">
        <v>11</v>
      </c>
      <c r="F5" s="9" t="s">
        <v>12</v>
      </c>
      <c r="G5" s="9" t="s">
        <v>34</v>
      </c>
      <c r="H5" s="9" t="s">
        <v>47</v>
      </c>
      <c r="I5" s="8" t="s">
        <v>97</v>
      </c>
      <c r="J5" s="9" t="s">
        <v>16</v>
      </c>
      <c r="K5" s="9" t="s">
        <v>17</v>
      </c>
      <c r="L5" s="144"/>
      <c r="M5" s="144"/>
    </row>
    <row r="6" spans="1:13" ht="24.75" customHeight="1">
      <c r="A6" s="10">
        <v>1</v>
      </c>
      <c r="B6" s="11" t="s">
        <v>18</v>
      </c>
      <c r="C6" s="30">
        <v>7.9000000000000001E-2</v>
      </c>
      <c r="D6" s="13">
        <v>0</v>
      </c>
      <c r="E6" s="13">
        <v>0</v>
      </c>
      <c r="F6" s="13">
        <v>0</v>
      </c>
      <c r="G6" s="13" t="e">
        <f t="shared" ref="G6:G17" si="0">D6/E6*100</f>
        <v>#DIV/0!</v>
      </c>
      <c r="H6" s="13" t="e">
        <f t="shared" ref="H6:H17" si="1">D6/F6*100</f>
        <v>#DIV/0!</v>
      </c>
      <c r="I6" s="19">
        <v>0</v>
      </c>
      <c r="J6" s="19">
        <v>0</v>
      </c>
      <c r="K6" s="13" t="e">
        <f t="shared" ref="K6:K18" si="2">I6/J6*100</f>
        <v>#DIV/0!</v>
      </c>
      <c r="L6" s="122"/>
      <c r="M6" s="29"/>
    </row>
    <row r="7" spans="1:13">
      <c r="A7" s="14">
        <v>2</v>
      </c>
      <c r="B7" s="11" t="s">
        <v>19</v>
      </c>
      <c r="C7" s="30">
        <v>7.9000000000000001E-2</v>
      </c>
      <c r="D7" s="13">
        <v>0</v>
      </c>
      <c r="E7" s="13">
        <v>0</v>
      </c>
      <c r="F7" s="104">
        <v>0</v>
      </c>
      <c r="G7" s="13" t="e">
        <f t="shared" si="0"/>
        <v>#DIV/0!</v>
      </c>
      <c r="H7" s="13" t="e">
        <f t="shared" si="1"/>
        <v>#DIV/0!</v>
      </c>
      <c r="I7" s="19">
        <v>0</v>
      </c>
      <c r="J7" s="19">
        <v>0</v>
      </c>
      <c r="K7" s="13" t="e">
        <f t="shared" si="2"/>
        <v>#DIV/0!</v>
      </c>
      <c r="L7" s="122"/>
      <c r="M7" s="29"/>
    </row>
    <row r="8" spans="1:13">
      <c r="A8" s="14">
        <v>3</v>
      </c>
      <c r="B8" s="11" t="s">
        <v>20</v>
      </c>
      <c r="C8" s="30">
        <v>7.9000000000000001E-2</v>
      </c>
      <c r="D8" s="13">
        <v>449</v>
      </c>
      <c r="E8" s="13">
        <v>500</v>
      </c>
      <c r="F8" s="104">
        <v>0</v>
      </c>
      <c r="G8" s="13">
        <f t="shared" si="0"/>
        <v>89.8</v>
      </c>
      <c r="H8" s="13" t="e">
        <f t="shared" si="1"/>
        <v>#DIV/0!</v>
      </c>
      <c r="I8" s="19">
        <v>0</v>
      </c>
      <c r="J8" s="19">
        <v>0</v>
      </c>
      <c r="K8" s="13" t="e">
        <f t="shared" si="2"/>
        <v>#DIV/0!</v>
      </c>
      <c r="L8" s="122"/>
      <c r="M8" s="29"/>
    </row>
    <row r="9" spans="1:13">
      <c r="A9" s="14">
        <v>4</v>
      </c>
      <c r="B9" s="11" t="s">
        <v>21</v>
      </c>
      <c r="C9" s="30">
        <v>7.9000000000000001E-2</v>
      </c>
      <c r="D9" s="13">
        <v>0</v>
      </c>
      <c r="E9" s="13">
        <v>0</v>
      </c>
      <c r="F9" s="104">
        <v>0</v>
      </c>
      <c r="G9" s="13" t="e">
        <f t="shared" si="0"/>
        <v>#DIV/0!</v>
      </c>
      <c r="H9" s="13" t="e">
        <f t="shared" si="1"/>
        <v>#DIV/0!</v>
      </c>
      <c r="I9" s="19">
        <v>0</v>
      </c>
      <c r="J9" s="19">
        <v>0</v>
      </c>
      <c r="K9" s="13" t="e">
        <f t="shared" si="2"/>
        <v>#DIV/0!</v>
      </c>
      <c r="L9" s="122"/>
      <c r="M9" s="29"/>
    </row>
    <row r="10" spans="1:13">
      <c r="A10" s="14">
        <v>5</v>
      </c>
      <c r="B10" s="11" t="s">
        <v>22</v>
      </c>
      <c r="C10" s="30">
        <v>7.9000000000000001E-2</v>
      </c>
      <c r="D10" s="13">
        <v>0</v>
      </c>
      <c r="E10" s="13">
        <v>0</v>
      </c>
      <c r="F10" s="104">
        <v>0</v>
      </c>
      <c r="G10" s="13" t="e">
        <f t="shared" si="0"/>
        <v>#DIV/0!</v>
      </c>
      <c r="H10" s="13" t="e">
        <f t="shared" si="1"/>
        <v>#DIV/0!</v>
      </c>
      <c r="I10" s="19">
        <v>0</v>
      </c>
      <c r="J10" s="19">
        <v>0</v>
      </c>
      <c r="K10" s="13" t="e">
        <f t="shared" si="2"/>
        <v>#DIV/0!</v>
      </c>
      <c r="L10" s="122"/>
      <c r="M10" s="29"/>
    </row>
    <row r="11" spans="1:13">
      <c r="A11" s="14">
        <v>6</v>
      </c>
      <c r="B11" s="11" t="s">
        <v>23</v>
      </c>
      <c r="C11" s="30">
        <v>7.9000000000000001E-2</v>
      </c>
      <c r="D11" s="13">
        <v>457</v>
      </c>
      <c r="E11" s="13">
        <v>500</v>
      </c>
      <c r="F11" s="104">
        <v>0</v>
      </c>
      <c r="G11" s="13">
        <f t="shared" si="0"/>
        <v>91.4</v>
      </c>
      <c r="H11" s="13" t="e">
        <f t="shared" si="1"/>
        <v>#DIV/0!</v>
      </c>
      <c r="I11" s="19">
        <v>0</v>
      </c>
      <c r="J11" s="19">
        <v>0</v>
      </c>
      <c r="K11" s="13" t="e">
        <f t="shared" si="2"/>
        <v>#DIV/0!</v>
      </c>
      <c r="L11" s="122"/>
      <c r="M11" s="29"/>
    </row>
    <row r="12" spans="1:13">
      <c r="A12" s="14">
        <v>7</v>
      </c>
      <c r="B12" s="11" t="s">
        <v>24</v>
      </c>
      <c r="C12" s="30">
        <v>7.9000000000000001E-2</v>
      </c>
      <c r="D12" s="13">
        <v>0</v>
      </c>
      <c r="E12" s="13">
        <v>0</v>
      </c>
      <c r="F12" s="104">
        <v>0</v>
      </c>
      <c r="G12" s="13" t="e">
        <f t="shared" si="0"/>
        <v>#DIV/0!</v>
      </c>
      <c r="H12" s="13" t="e">
        <f t="shared" si="1"/>
        <v>#DIV/0!</v>
      </c>
      <c r="I12" s="19">
        <v>0</v>
      </c>
      <c r="J12" s="19">
        <v>0</v>
      </c>
      <c r="K12" s="13" t="e">
        <f t="shared" si="2"/>
        <v>#DIV/0!</v>
      </c>
      <c r="L12" s="122"/>
      <c r="M12" s="29"/>
    </row>
    <row r="13" spans="1:13">
      <c r="A13" s="14">
        <v>8</v>
      </c>
      <c r="B13" s="11" t="s">
        <v>25</v>
      </c>
      <c r="C13" s="30">
        <v>7.9000000000000001E-2</v>
      </c>
      <c r="D13" s="13">
        <v>0</v>
      </c>
      <c r="E13" s="13">
        <v>0</v>
      </c>
      <c r="F13" s="104">
        <v>0</v>
      </c>
      <c r="G13" s="13" t="e">
        <f t="shared" si="0"/>
        <v>#DIV/0!</v>
      </c>
      <c r="H13" s="13" t="e">
        <f t="shared" si="1"/>
        <v>#DIV/0!</v>
      </c>
      <c r="I13" s="19">
        <v>0</v>
      </c>
      <c r="J13" s="19">
        <v>0</v>
      </c>
      <c r="K13" s="13" t="e">
        <f t="shared" si="2"/>
        <v>#DIV/0!</v>
      </c>
      <c r="L13" s="122"/>
      <c r="M13" s="29"/>
    </row>
    <row r="14" spans="1:13">
      <c r="A14" s="14">
        <v>9</v>
      </c>
      <c r="B14" s="11" t="s">
        <v>26</v>
      </c>
      <c r="C14" s="30">
        <v>7.9000000000000001E-2</v>
      </c>
      <c r="D14" s="13">
        <v>461</v>
      </c>
      <c r="E14" s="13">
        <v>500</v>
      </c>
      <c r="F14" s="104">
        <v>0</v>
      </c>
      <c r="G14" s="13">
        <f t="shared" si="0"/>
        <v>92.2</v>
      </c>
      <c r="H14" s="13" t="e">
        <f t="shared" si="1"/>
        <v>#DIV/0!</v>
      </c>
      <c r="I14" s="19">
        <v>0</v>
      </c>
      <c r="J14" s="19">
        <v>0</v>
      </c>
      <c r="K14" s="13" t="e">
        <f t="shared" si="2"/>
        <v>#DIV/0!</v>
      </c>
      <c r="L14" s="122"/>
      <c r="M14" s="29"/>
    </row>
    <row r="15" spans="1:13">
      <c r="A15" s="14">
        <v>10</v>
      </c>
      <c r="B15" s="11" t="s">
        <v>27</v>
      </c>
      <c r="C15" s="30">
        <v>7.9000000000000001E-2</v>
      </c>
      <c r="D15" s="13">
        <v>0</v>
      </c>
      <c r="E15" s="13">
        <v>0</v>
      </c>
      <c r="F15" s="104">
        <v>0</v>
      </c>
      <c r="G15" s="13" t="e">
        <f t="shared" si="0"/>
        <v>#DIV/0!</v>
      </c>
      <c r="H15" s="13" t="e">
        <f t="shared" si="1"/>
        <v>#DIV/0!</v>
      </c>
      <c r="I15" s="19">
        <v>0</v>
      </c>
      <c r="J15" s="19">
        <v>0</v>
      </c>
      <c r="K15" s="13" t="e">
        <f t="shared" si="2"/>
        <v>#DIV/0!</v>
      </c>
      <c r="L15" s="122"/>
      <c r="M15" s="29"/>
    </row>
    <row r="16" spans="1:13">
      <c r="A16" s="14">
        <v>11</v>
      </c>
      <c r="B16" s="11" t="s">
        <v>28</v>
      </c>
      <c r="C16" s="30">
        <v>7.9000000000000001E-2</v>
      </c>
      <c r="D16" s="13">
        <v>0</v>
      </c>
      <c r="E16" s="13">
        <v>0</v>
      </c>
      <c r="F16" s="104">
        <v>0</v>
      </c>
      <c r="G16" s="13" t="e">
        <f t="shared" si="0"/>
        <v>#DIV/0!</v>
      </c>
      <c r="H16" s="13" t="e">
        <f t="shared" si="1"/>
        <v>#DIV/0!</v>
      </c>
      <c r="I16" s="19">
        <v>0</v>
      </c>
      <c r="J16" s="19">
        <v>0</v>
      </c>
      <c r="K16" s="13" t="e">
        <f t="shared" si="2"/>
        <v>#DIV/0!</v>
      </c>
      <c r="L16" s="122"/>
      <c r="M16" s="29"/>
    </row>
    <row r="17" spans="1:13">
      <c r="A17" s="14">
        <v>12</v>
      </c>
      <c r="B17" s="11" t="s">
        <v>29</v>
      </c>
      <c r="C17" s="30">
        <v>7.9000000000000001E-2</v>
      </c>
      <c r="D17" s="13">
        <v>472</v>
      </c>
      <c r="E17" s="13">
        <v>500</v>
      </c>
      <c r="F17" s="104">
        <v>0</v>
      </c>
      <c r="G17" s="13">
        <f t="shared" si="0"/>
        <v>94.399999999999991</v>
      </c>
      <c r="H17" s="13" t="e">
        <f t="shared" si="1"/>
        <v>#DIV/0!</v>
      </c>
      <c r="I17" s="19">
        <v>0</v>
      </c>
      <c r="J17" s="19">
        <v>0</v>
      </c>
      <c r="K17" s="13" t="e">
        <f t="shared" si="2"/>
        <v>#DIV/0!</v>
      </c>
      <c r="L17" s="122"/>
      <c r="M17" s="29"/>
    </row>
    <row r="18" spans="1:13">
      <c r="A18" s="15"/>
      <c r="B18" s="16" t="s">
        <v>30</v>
      </c>
      <c r="C18" s="31" t="s">
        <v>67</v>
      </c>
      <c r="D18" s="18">
        <f t="shared" ref="D18:F18" si="3">SUM(D6:D17)</f>
        <v>1839</v>
      </c>
      <c r="E18" s="18">
        <f t="shared" si="3"/>
        <v>2000</v>
      </c>
      <c r="F18" s="18">
        <f t="shared" si="3"/>
        <v>0</v>
      </c>
      <c r="G18" s="13">
        <f>D18/E18*100</f>
        <v>91.95</v>
      </c>
      <c r="H18" s="13" t="e">
        <f>D18/F18*100</f>
        <v>#DIV/0!</v>
      </c>
      <c r="I18" s="18">
        <f>SUM(I6:I17)</f>
        <v>0</v>
      </c>
      <c r="J18" s="18">
        <f>SUM(J6:J17)</f>
        <v>0</v>
      </c>
      <c r="K18" s="13" t="e">
        <f t="shared" si="2"/>
        <v>#DIV/0!</v>
      </c>
      <c r="L18" s="122"/>
      <c r="M18" s="29"/>
    </row>
    <row r="19" spans="1:13">
      <c r="A19" s="109"/>
      <c r="B19" s="109"/>
      <c r="C19" s="109"/>
      <c r="D19" s="109">
        <f>SUM(D11:D14)</f>
        <v>918</v>
      </c>
      <c r="E19" s="109"/>
      <c r="F19" s="109"/>
      <c r="G19" s="109"/>
      <c r="H19" s="109"/>
      <c r="I19" s="75">
        <f>SUM(I11:I14)</f>
        <v>0</v>
      </c>
    </row>
  </sheetData>
  <mergeCells count="9">
    <mergeCell ref="A3:A5"/>
    <mergeCell ref="B3:B5"/>
    <mergeCell ref="C3:C5"/>
    <mergeCell ref="L4:L5"/>
    <mergeCell ref="M4:M5"/>
    <mergeCell ref="D3:K3"/>
    <mergeCell ref="L3:M3"/>
    <mergeCell ref="D4:H4"/>
    <mergeCell ref="I4:K4"/>
  </mergeCells>
  <printOptions horizontalCentered="1"/>
  <pageMargins left="0.19685039370078741" right="0.19685039370078741" top="1.1023622047244095" bottom="0.23622047244094491" header="0.31496062992125984" footer="0.31496062992125984"/>
  <pageSetup paperSize="10000" scale="77" fitToHeight="0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theme="7" tint="-0.499984740745262"/>
    <pageSetUpPr fitToPage="1"/>
  </sheetPr>
  <dimension ref="A1:M19"/>
  <sheetViews>
    <sheetView view="pageBreakPreview" topLeftCell="A12" zoomScale="80" zoomScaleNormal="100" workbookViewId="0">
      <selection activeCell="G12" sqref="G12"/>
    </sheetView>
  </sheetViews>
  <sheetFormatPr defaultColWidth="9" defaultRowHeight="15"/>
  <cols>
    <col min="1" max="1" width="4.42578125" customWidth="1"/>
    <col min="2" max="2" width="18.42578125" customWidth="1"/>
    <col min="4" max="4" width="11.140625" customWidth="1"/>
    <col min="5" max="5" width="14.5703125" customWidth="1"/>
    <col min="6" max="6" width="13.5703125" customWidth="1"/>
    <col min="7" max="7" width="11.7109375" customWidth="1"/>
    <col min="8" max="8" width="11.28515625" customWidth="1"/>
    <col min="9" max="9" width="10.85546875" customWidth="1"/>
    <col min="10" max="10" width="17.140625" customWidth="1"/>
    <col min="11" max="11" width="22" customWidth="1"/>
    <col min="12" max="12" width="27.85546875" customWidth="1"/>
    <col min="13" max="13" width="30.5703125" customWidth="1"/>
  </cols>
  <sheetData>
    <row r="1" spans="1:13" ht="18.75">
      <c r="A1" s="22" t="s">
        <v>94</v>
      </c>
      <c r="B1" s="22"/>
      <c r="C1" s="22"/>
      <c r="D1" s="22"/>
      <c r="E1" s="2"/>
      <c r="F1" s="2"/>
      <c r="G1" s="3"/>
      <c r="H1" s="3"/>
      <c r="I1" s="3"/>
      <c r="J1" s="3"/>
      <c r="K1" s="3"/>
    </row>
    <row r="2" spans="1:13" ht="24.75" customHeight="1">
      <c r="A2" s="23" t="s">
        <v>0</v>
      </c>
      <c r="B2" s="24"/>
      <c r="C2" s="25" t="s">
        <v>1</v>
      </c>
      <c r="D2" s="7" t="s">
        <v>70</v>
      </c>
      <c r="E2" s="3"/>
      <c r="F2" s="3"/>
      <c r="G2" s="3"/>
      <c r="H2" s="3"/>
      <c r="I2" s="3"/>
      <c r="J2" s="3"/>
      <c r="K2" s="3"/>
    </row>
    <row r="3" spans="1:13" ht="26.25" customHeight="1">
      <c r="A3" s="145" t="s">
        <v>3</v>
      </c>
      <c r="B3" s="145" t="s">
        <v>4</v>
      </c>
      <c r="C3" s="143" t="s">
        <v>95</v>
      </c>
      <c r="D3" s="152" t="str">
        <f>D2</f>
        <v>Meningkatnya pemeriksaan Kontak Intensif Kusta</v>
      </c>
      <c r="E3" s="152"/>
      <c r="F3" s="152"/>
      <c r="G3" s="152"/>
      <c r="H3" s="152"/>
      <c r="I3" s="152"/>
      <c r="J3" s="152"/>
      <c r="K3" s="137"/>
      <c r="L3" s="136" t="s">
        <v>5</v>
      </c>
      <c r="M3" s="137"/>
    </row>
    <row r="4" spans="1:13" ht="18">
      <c r="A4" s="146"/>
      <c r="B4" s="146"/>
      <c r="C4" s="148"/>
      <c r="D4" s="138" t="s">
        <v>6</v>
      </c>
      <c r="E4" s="138"/>
      <c r="F4" s="138"/>
      <c r="G4" s="138"/>
      <c r="H4" s="139"/>
      <c r="I4" s="140" t="s">
        <v>7</v>
      </c>
      <c r="J4" s="140"/>
      <c r="K4" s="141"/>
      <c r="L4" s="143" t="s">
        <v>8</v>
      </c>
      <c r="M4" s="143" t="s">
        <v>9</v>
      </c>
    </row>
    <row r="5" spans="1:13" ht="69" customHeight="1">
      <c r="A5" s="147"/>
      <c r="B5" s="147"/>
      <c r="C5" s="144"/>
      <c r="D5" s="8" t="s">
        <v>96</v>
      </c>
      <c r="E5" s="8" t="s">
        <v>11</v>
      </c>
      <c r="F5" s="9" t="s">
        <v>12</v>
      </c>
      <c r="G5" s="9" t="s">
        <v>34</v>
      </c>
      <c r="H5" s="9" t="s">
        <v>47</v>
      </c>
      <c r="I5" s="8" t="s">
        <v>97</v>
      </c>
      <c r="J5" s="9" t="s">
        <v>16</v>
      </c>
      <c r="K5" s="9" t="s">
        <v>17</v>
      </c>
      <c r="L5" s="144"/>
      <c r="M5" s="144"/>
    </row>
    <row r="6" spans="1:13" ht="61.5" customHeight="1">
      <c r="A6" s="10">
        <v>1</v>
      </c>
      <c r="B6" s="11" t="s">
        <v>18</v>
      </c>
      <c r="C6" s="30">
        <v>8.3000000000000004E-2</v>
      </c>
      <c r="D6" s="13">
        <v>0</v>
      </c>
      <c r="E6" s="13">
        <v>0</v>
      </c>
      <c r="F6" s="153">
        <v>1</v>
      </c>
      <c r="G6" s="13" t="e">
        <f>D6/E6*100</f>
        <v>#DIV/0!</v>
      </c>
      <c r="H6" s="13">
        <v>0</v>
      </c>
      <c r="I6" s="19">
        <v>0</v>
      </c>
      <c r="J6" s="19">
        <v>0</v>
      </c>
      <c r="K6" s="13" t="e">
        <f t="shared" ref="K6:K18" si="0">I6/J6*100</f>
        <v>#DIV/0!</v>
      </c>
      <c r="L6" s="59" t="s">
        <v>107</v>
      </c>
      <c r="M6" s="59" t="s">
        <v>108</v>
      </c>
    </row>
    <row r="7" spans="1:13" ht="57">
      <c r="A7" s="14">
        <v>2</v>
      </c>
      <c r="B7" s="11" t="s">
        <v>19</v>
      </c>
      <c r="C7" s="30">
        <v>8.3000000000000004E-2</v>
      </c>
      <c r="D7" s="13">
        <v>0</v>
      </c>
      <c r="E7" s="13">
        <v>0</v>
      </c>
      <c r="F7" s="154"/>
      <c r="G7" s="27" t="e">
        <f>D7/E6*100</f>
        <v>#DIV/0!</v>
      </c>
      <c r="H7" s="27">
        <f>D7/F6*100</f>
        <v>0</v>
      </c>
      <c r="I7" s="19">
        <v>0</v>
      </c>
      <c r="J7" s="19">
        <v>0</v>
      </c>
      <c r="K7" s="13" t="e">
        <f t="shared" si="0"/>
        <v>#DIV/0!</v>
      </c>
      <c r="L7" s="59" t="s">
        <v>107</v>
      </c>
      <c r="M7" s="59" t="s">
        <v>108</v>
      </c>
    </row>
    <row r="8" spans="1:13" ht="57">
      <c r="A8" s="14">
        <v>3</v>
      </c>
      <c r="B8" s="11" t="s">
        <v>20</v>
      </c>
      <c r="C8" s="30">
        <v>8.3000000000000004E-2</v>
      </c>
      <c r="D8" s="13">
        <v>0</v>
      </c>
      <c r="E8" s="13">
        <v>0</v>
      </c>
      <c r="F8" s="154"/>
      <c r="G8" s="27" t="e">
        <f>D8/E6*100</f>
        <v>#DIV/0!</v>
      </c>
      <c r="H8" s="27">
        <f>D8/F6*100</f>
        <v>0</v>
      </c>
      <c r="I8" s="19">
        <v>0</v>
      </c>
      <c r="J8" s="19">
        <v>0</v>
      </c>
      <c r="K8" s="13" t="e">
        <f t="shared" si="0"/>
        <v>#DIV/0!</v>
      </c>
      <c r="L8" s="59" t="s">
        <v>107</v>
      </c>
      <c r="M8" s="59" t="s">
        <v>108</v>
      </c>
    </row>
    <row r="9" spans="1:13" ht="57">
      <c r="A9" s="14">
        <v>4</v>
      </c>
      <c r="B9" s="11" t="s">
        <v>21</v>
      </c>
      <c r="C9" s="30">
        <v>8.3000000000000004E-2</v>
      </c>
      <c r="D9" s="13">
        <v>0</v>
      </c>
      <c r="E9" s="13">
        <v>0</v>
      </c>
      <c r="F9" s="154"/>
      <c r="G9" s="27" t="e">
        <f>D9/E6*100</f>
        <v>#DIV/0!</v>
      </c>
      <c r="H9" s="27">
        <f>D9/F6*100</f>
        <v>0</v>
      </c>
      <c r="I9" s="19">
        <v>0</v>
      </c>
      <c r="J9" s="19">
        <v>0</v>
      </c>
      <c r="K9" s="13" t="e">
        <f t="shared" si="0"/>
        <v>#DIV/0!</v>
      </c>
      <c r="L9" s="59" t="s">
        <v>107</v>
      </c>
      <c r="M9" s="59" t="s">
        <v>108</v>
      </c>
    </row>
    <row r="10" spans="1:13" ht="57">
      <c r="A10" s="14">
        <v>5</v>
      </c>
      <c r="B10" s="11" t="s">
        <v>22</v>
      </c>
      <c r="C10" s="30">
        <v>8.3000000000000004E-2</v>
      </c>
      <c r="D10" s="13">
        <v>0</v>
      </c>
      <c r="E10" s="13">
        <v>0</v>
      </c>
      <c r="F10" s="154"/>
      <c r="G10" s="27" t="e">
        <f>D10/E6*100</f>
        <v>#DIV/0!</v>
      </c>
      <c r="H10" s="27">
        <f>D10/F6*100</f>
        <v>0</v>
      </c>
      <c r="I10" s="19">
        <v>0</v>
      </c>
      <c r="J10" s="19">
        <v>0</v>
      </c>
      <c r="K10" s="13" t="e">
        <f t="shared" si="0"/>
        <v>#DIV/0!</v>
      </c>
      <c r="L10" s="59" t="s">
        <v>107</v>
      </c>
      <c r="M10" s="59" t="s">
        <v>108</v>
      </c>
    </row>
    <row r="11" spans="1:13" ht="57">
      <c r="A11" s="14">
        <v>6</v>
      </c>
      <c r="B11" s="11" t="s">
        <v>23</v>
      </c>
      <c r="C11" s="30">
        <v>8.3000000000000004E-2</v>
      </c>
      <c r="D11" s="13">
        <v>0</v>
      </c>
      <c r="E11" s="13">
        <v>0</v>
      </c>
      <c r="F11" s="154"/>
      <c r="G11" s="27" t="e">
        <f>D11/E6*100</f>
        <v>#DIV/0!</v>
      </c>
      <c r="H11" s="27">
        <f>D11/F6*100</f>
        <v>0</v>
      </c>
      <c r="I11" s="19">
        <v>0</v>
      </c>
      <c r="J11" s="19">
        <v>0</v>
      </c>
      <c r="K11" s="13" t="e">
        <f t="shared" si="0"/>
        <v>#DIV/0!</v>
      </c>
      <c r="L11" s="59" t="s">
        <v>107</v>
      </c>
      <c r="M11" s="59" t="s">
        <v>108</v>
      </c>
    </row>
    <row r="12" spans="1:13" ht="57">
      <c r="A12" s="14">
        <v>7</v>
      </c>
      <c r="B12" s="11" t="s">
        <v>24</v>
      </c>
      <c r="C12" s="30">
        <v>8.3000000000000004E-2</v>
      </c>
      <c r="D12" s="13">
        <v>0</v>
      </c>
      <c r="E12" s="13">
        <v>0</v>
      </c>
      <c r="F12" s="154"/>
      <c r="G12" s="27" t="e">
        <f>D12/E6*100</f>
        <v>#DIV/0!</v>
      </c>
      <c r="H12" s="27">
        <f>D12/F6*100</f>
        <v>0</v>
      </c>
      <c r="I12" s="19">
        <v>0</v>
      </c>
      <c r="J12" s="19">
        <v>0</v>
      </c>
      <c r="K12" s="13" t="e">
        <f t="shared" si="0"/>
        <v>#DIV/0!</v>
      </c>
      <c r="L12" s="59" t="s">
        <v>107</v>
      </c>
      <c r="M12" s="59" t="s">
        <v>108</v>
      </c>
    </row>
    <row r="13" spans="1:13" ht="57">
      <c r="A13" s="14">
        <v>8</v>
      </c>
      <c r="B13" s="11" t="s">
        <v>25</v>
      </c>
      <c r="C13" s="30">
        <v>8.3000000000000004E-2</v>
      </c>
      <c r="D13" s="13">
        <v>0</v>
      </c>
      <c r="E13" s="13">
        <v>0</v>
      </c>
      <c r="F13" s="154"/>
      <c r="G13" s="27" t="e">
        <f>D13/E6*100</f>
        <v>#DIV/0!</v>
      </c>
      <c r="H13" s="27">
        <f>D13/F6*100</f>
        <v>0</v>
      </c>
      <c r="I13" s="19">
        <v>0</v>
      </c>
      <c r="J13" s="19">
        <v>0</v>
      </c>
      <c r="K13" s="13" t="e">
        <f t="shared" si="0"/>
        <v>#DIV/0!</v>
      </c>
      <c r="L13" s="59" t="s">
        <v>107</v>
      </c>
      <c r="M13" s="59" t="s">
        <v>108</v>
      </c>
    </row>
    <row r="14" spans="1:13" ht="57">
      <c r="A14" s="14">
        <v>9</v>
      </c>
      <c r="B14" s="11" t="s">
        <v>26</v>
      </c>
      <c r="C14" s="30">
        <v>8.3000000000000004E-2</v>
      </c>
      <c r="D14" s="74">
        <v>0</v>
      </c>
      <c r="E14" s="74">
        <v>0</v>
      </c>
      <c r="F14" s="154"/>
      <c r="G14" s="27" t="e">
        <f>D14/E6*100</f>
        <v>#DIV/0!</v>
      </c>
      <c r="H14" s="27">
        <f>D14/F6*100</f>
        <v>0</v>
      </c>
      <c r="I14" s="19">
        <v>0</v>
      </c>
      <c r="J14" s="19">
        <v>0</v>
      </c>
      <c r="K14" s="13" t="e">
        <f t="shared" si="0"/>
        <v>#DIV/0!</v>
      </c>
      <c r="L14" s="59" t="s">
        <v>107</v>
      </c>
      <c r="M14" s="59" t="s">
        <v>108</v>
      </c>
    </row>
    <row r="15" spans="1:13" ht="57">
      <c r="A15" s="14">
        <v>10</v>
      </c>
      <c r="B15" s="11" t="s">
        <v>27</v>
      </c>
      <c r="C15" s="30">
        <v>8.3000000000000004E-2</v>
      </c>
      <c r="D15" s="74">
        <v>0</v>
      </c>
      <c r="E15" s="74">
        <v>0</v>
      </c>
      <c r="F15" s="154"/>
      <c r="G15" s="27" t="e">
        <f>D15/E6*100</f>
        <v>#DIV/0!</v>
      </c>
      <c r="H15" s="27">
        <f>D15/F6*100</f>
        <v>0</v>
      </c>
      <c r="I15" s="19">
        <v>0</v>
      </c>
      <c r="J15" s="19">
        <v>0</v>
      </c>
      <c r="K15" s="13" t="e">
        <f t="shared" si="0"/>
        <v>#DIV/0!</v>
      </c>
      <c r="L15" s="59" t="s">
        <v>107</v>
      </c>
      <c r="M15" s="59" t="s">
        <v>108</v>
      </c>
    </row>
    <row r="16" spans="1:13">
      <c r="A16" s="14">
        <v>11</v>
      </c>
      <c r="B16" s="11" t="s">
        <v>28</v>
      </c>
      <c r="C16" s="30">
        <v>8.3000000000000004E-2</v>
      </c>
      <c r="D16" s="74">
        <v>1</v>
      </c>
      <c r="E16" s="74">
        <v>1</v>
      </c>
      <c r="F16" s="154"/>
      <c r="G16" s="27" t="e">
        <f>D16/E6*100</f>
        <v>#DIV/0!</v>
      </c>
      <c r="H16" s="27">
        <f>D16/F6*100</f>
        <v>100</v>
      </c>
      <c r="I16" s="19">
        <v>0</v>
      </c>
      <c r="J16" s="19">
        <v>0</v>
      </c>
      <c r="K16" s="13" t="e">
        <f t="shared" si="0"/>
        <v>#DIV/0!</v>
      </c>
      <c r="L16" s="66"/>
      <c r="M16" s="66"/>
    </row>
    <row r="17" spans="1:13">
      <c r="A17" s="14">
        <v>12</v>
      </c>
      <c r="B17" s="11" t="s">
        <v>29</v>
      </c>
      <c r="C17" s="30">
        <v>8.3000000000000004E-2</v>
      </c>
      <c r="D17" s="74">
        <v>0</v>
      </c>
      <c r="E17" s="74">
        <v>0</v>
      </c>
      <c r="F17" s="155"/>
      <c r="G17" s="27" t="e">
        <f>D17/E6*100</f>
        <v>#DIV/0!</v>
      </c>
      <c r="H17" s="27">
        <f>D17/F6*100</f>
        <v>0</v>
      </c>
      <c r="I17" s="19">
        <v>0</v>
      </c>
      <c r="J17" s="19">
        <v>0</v>
      </c>
      <c r="K17" s="13" t="e">
        <f t="shared" si="0"/>
        <v>#DIV/0!</v>
      </c>
      <c r="L17" s="66"/>
      <c r="M17" s="66"/>
    </row>
    <row r="18" spans="1:13">
      <c r="A18" s="15"/>
      <c r="B18" s="16" t="s">
        <v>30</v>
      </c>
      <c r="C18" s="17">
        <v>1</v>
      </c>
      <c r="D18" s="18">
        <f t="shared" ref="D18:F18" si="1">SUM(D6:D17)</f>
        <v>1</v>
      </c>
      <c r="E18" s="18">
        <f t="shared" si="1"/>
        <v>1</v>
      </c>
      <c r="F18" s="18">
        <f t="shared" si="1"/>
        <v>1</v>
      </c>
      <c r="G18" s="13">
        <f>D18/E18*100</f>
        <v>100</v>
      </c>
      <c r="H18" s="13">
        <f>D18/F18*100</f>
        <v>100</v>
      </c>
      <c r="I18" s="18">
        <f>SUM(I6:I17)</f>
        <v>0</v>
      </c>
      <c r="J18" s="18">
        <f>SUM(J6:J17)</f>
        <v>0</v>
      </c>
      <c r="K18" s="13" t="e">
        <f t="shared" si="0"/>
        <v>#DIV/0!</v>
      </c>
      <c r="L18" s="15"/>
      <c r="M18" s="15"/>
    </row>
    <row r="19" spans="1:13">
      <c r="A19" s="109"/>
      <c r="B19" s="109"/>
      <c r="C19" s="109"/>
      <c r="D19" s="109">
        <f>SUM(D11:D14)</f>
        <v>0</v>
      </c>
      <c r="E19" s="109"/>
      <c r="F19" s="109"/>
      <c r="G19" s="109"/>
      <c r="H19" s="109"/>
      <c r="I19" s="75">
        <f>SUM(I11:I14)</f>
        <v>0</v>
      </c>
    </row>
  </sheetData>
  <mergeCells count="10">
    <mergeCell ref="A3:A5"/>
    <mergeCell ref="B3:B5"/>
    <mergeCell ref="C3:C5"/>
    <mergeCell ref="L4:L5"/>
    <mergeCell ref="M4:M5"/>
    <mergeCell ref="F6:F17"/>
    <mergeCell ref="D3:K3"/>
    <mergeCell ref="L3:M3"/>
    <mergeCell ref="D4:H4"/>
    <mergeCell ref="I4:K4"/>
  </mergeCells>
  <printOptions horizontalCentered="1"/>
  <pageMargins left="0.19685039370078741" right="0.19685039370078741" top="1.1023622047244095" bottom="0.23622047244094491" header="0.31496062992125984" footer="0.31496062992125984"/>
  <pageSetup paperSize="10000" scale="79" fitToHeight="0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theme="9" tint="-0.249977111117893"/>
    <pageSetUpPr fitToPage="1"/>
  </sheetPr>
  <dimension ref="A1:M19"/>
  <sheetViews>
    <sheetView view="pageBreakPreview" topLeftCell="A4" zoomScale="80" zoomScaleNormal="100" workbookViewId="0">
      <selection activeCell="J17" sqref="J17"/>
    </sheetView>
  </sheetViews>
  <sheetFormatPr defaultColWidth="9" defaultRowHeight="15"/>
  <cols>
    <col min="1" max="1" width="4.42578125" customWidth="1"/>
    <col min="2" max="2" width="22" customWidth="1"/>
    <col min="4" max="4" width="11.140625" customWidth="1"/>
    <col min="5" max="5" width="14.42578125" customWidth="1"/>
    <col min="6" max="6" width="14.28515625" customWidth="1"/>
    <col min="7" max="7" width="11.7109375" customWidth="1"/>
    <col min="8" max="8" width="11.28515625" customWidth="1"/>
    <col min="9" max="9" width="10.85546875" customWidth="1"/>
    <col min="10" max="10" width="18" customWidth="1"/>
    <col min="11" max="11" width="21.140625" customWidth="1"/>
    <col min="12" max="12" width="17.28515625" customWidth="1"/>
    <col min="13" max="13" width="14.85546875" customWidth="1"/>
  </cols>
  <sheetData>
    <row r="1" spans="1:13" ht="18.75">
      <c r="A1" s="22" t="s">
        <v>94</v>
      </c>
      <c r="B1" s="22"/>
      <c r="C1" s="22"/>
      <c r="D1" s="22"/>
      <c r="E1" s="2"/>
      <c r="F1" s="2"/>
      <c r="G1" s="3"/>
      <c r="H1" s="3"/>
      <c r="I1" s="3"/>
      <c r="J1" s="3"/>
      <c r="K1" s="3"/>
    </row>
    <row r="2" spans="1:13" ht="24.75" customHeight="1">
      <c r="A2" s="23" t="s">
        <v>0</v>
      </c>
      <c r="B2" s="24"/>
      <c r="C2" s="25" t="s">
        <v>1</v>
      </c>
      <c r="D2" s="23" t="s">
        <v>71</v>
      </c>
      <c r="E2" s="3"/>
      <c r="F2" s="3"/>
      <c r="G2" s="3"/>
      <c r="H2" s="3"/>
      <c r="I2" s="3"/>
      <c r="J2" s="3"/>
      <c r="K2" s="3"/>
    </row>
    <row r="3" spans="1:13" ht="26.25" customHeight="1">
      <c r="A3" s="145" t="s">
        <v>3</v>
      </c>
      <c r="B3" s="145" t="s">
        <v>4</v>
      </c>
      <c r="C3" s="143" t="s">
        <v>95</v>
      </c>
      <c r="D3" s="152" t="str">
        <f>D2</f>
        <v>Penderita DBD yang Ditangani</v>
      </c>
      <c r="E3" s="152"/>
      <c r="F3" s="152"/>
      <c r="G3" s="152"/>
      <c r="H3" s="152"/>
      <c r="I3" s="152"/>
      <c r="J3" s="152"/>
      <c r="K3" s="137"/>
      <c r="L3" s="136" t="s">
        <v>5</v>
      </c>
      <c r="M3" s="137"/>
    </row>
    <row r="4" spans="1:13" ht="18">
      <c r="A4" s="146"/>
      <c r="B4" s="146"/>
      <c r="C4" s="148"/>
      <c r="D4" s="138" t="s">
        <v>6</v>
      </c>
      <c r="E4" s="138"/>
      <c r="F4" s="138"/>
      <c r="G4" s="138"/>
      <c r="H4" s="139"/>
      <c r="I4" s="140" t="s">
        <v>7</v>
      </c>
      <c r="J4" s="140"/>
      <c r="K4" s="141"/>
      <c r="L4" s="143" t="s">
        <v>8</v>
      </c>
      <c r="M4" s="143" t="s">
        <v>9</v>
      </c>
    </row>
    <row r="5" spans="1:13" ht="69" customHeight="1">
      <c r="A5" s="147"/>
      <c r="B5" s="147"/>
      <c r="C5" s="144"/>
      <c r="D5" s="8" t="s">
        <v>96</v>
      </c>
      <c r="E5" s="8" t="s">
        <v>11</v>
      </c>
      <c r="F5" s="9" t="s">
        <v>12</v>
      </c>
      <c r="G5" s="9" t="s">
        <v>34</v>
      </c>
      <c r="H5" s="9" t="s">
        <v>47</v>
      </c>
      <c r="I5" s="8" t="s">
        <v>100</v>
      </c>
      <c r="J5" s="9" t="s">
        <v>16</v>
      </c>
      <c r="K5" s="9" t="s">
        <v>17</v>
      </c>
      <c r="L5" s="144"/>
      <c r="M5" s="144"/>
    </row>
    <row r="6" spans="1:13">
      <c r="A6" s="10">
        <v>1</v>
      </c>
      <c r="B6" s="11" t="s">
        <v>18</v>
      </c>
      <c r="C6" s="30">
        <v>8.3000000000000004E-2</v>
      </c>
      <c r="D6" s="13">
        <v>0</v>
      </c>
      <c r="E6" s="13">
        <v>0</v>
      </c>
      <c r="F6" s="13">
        <v>0</v>
      </c>
      <c r="G6" s="13" t="e">
        <f t="shared" ref="G6:G18" si="0">D6/E6*100</f>
        <v>#DIV/0!</v>
      </c>
      <c r="H6" s="13" t="e">
        <f t="shared" ref="H6:H18" si="1">D6/F6*100</f>
        <v>#DIV/0!</v>
      </c>
      <c r="I6" s="19">
        <v>0</v>
      </c>
      <c r="J6" s="19">
        <v>0</v>
      </c>
      <c r="K6" s="13" t="e">
        <f t="shared" ref="K6:K18" si="2">I6/J6*100</f>
        <v>#DIV/0!</v>
      </c>
      <c r="L6" s="66"/>
      <c r="M6" s="66"/>
    </row>
    <row r="7" spans="1:13" ht="18" customHeight="1">
      <c r="A7" s="14">
        <v>2</v>
      </c>
      <c r="B7" s="11" t="s">
        <v>19</v>
      </c>
      <c r="C7" s="30">
        <v>8.3000000000000004E-2</v>
      </c>
      <c r="D7" s="13">
        <v>0</v>
      </c>
      <c r="E7" s="13">
        <v>0</v>
      </c>
      <c r="F7" s="13">
        <v>0</v>
      </c>
      <c r="G7" s="13" t="e">
        <f t="shared" si="0"/>
        <v>#DIV/0!</v>
      </c>
      <c r="H7" s="13" t="e">
        <f t="shared" si="1"/>
        <v>#DIV/0!</v>
      </c>
      <c r="I7" s="19">
        <v>0</v>
      </c>
      <c r="J7" s="19">
        <v>0</v>
      </c>
      <c r="K7" s="13" t="e">
        <f t="shared" si="2"/>
        <v>#DIV/0!</v>
      </c>
      <c r="L7" s="66"/>
      <c r="M7" s="66"/>
    </row>
    <row r="8" spans="1:13">
      <c r="A8" s="14">
        <v>3</v>
      </c>
      <c r="B8" s="11" t="s">
        <v>20</v>
      </c>
      <c r="C8" s="30">
        <v>8.3000000000000004E-2</v>
      </c>
      <c r="D8" s="13">
        <v>0</v>
      </c>
      <c r="E8" s="13">
        <v>0</v>
      </c>
      <c r="F8" s="13">
        <v>0</v>
      </c>
      <c r="G8" s="13" t="e">
        <f t="shared" si="0"/>
        <v>#DIV/0!</v>
      </c>
      <c r="H8" s="13" t="e">
        <f t="shared" si="1"/>
        <v>#DIV/0!</v>
      </c>
      <c r="I8" s="19">
        <v>0</v>
      </c>
      <c r="J8" s="19">
        <v>0</v>
      </c>
      <c r="K8" s="13" t="e">
        <f t="shared" si="2"/>
        <v>#DIV/0!</v>
      </c>
      <c r="L8" s="66"/>
      <c r="M8" s="66"/>
    </row>
    <row r="9" spans="1:13">
      <c r="A9" s="14">
        <v>4</v>
      </c>
      <c r="B9" s="11" t="s">
        <v>21</v>
      </c>
      <c r="C9" s="30">
        <v>8.3000000000000004E-2</v>
      </c>
      <c r="D9" s="104">
        <v>0</v>
      </c>
      <c r="E9" s="104">
        <v>0</v>
      </c>
      <c r="F9" s="104">
        <v>0</v>
      </c>
      <c r="G9" s="13" t="e">
        <f t="shared" si="0"/>
        <v>#DIV/0!</v>
      </c>
      <c r="H9" s="13" t="e">
        <f t="shared" si="1"/>
        <v>#DIV/0!</v>
      </c>
      <c r="I9" s="19">
        <v>0</v>
      </c>
      <c r="J9" s="19">
        <v>0</v>
      </c>
      <c r="K9" s="13" t="e">
        <f t="shared" si="2"/>
        <v>#DIV/0!</v>
      </c>
      <c r="L9" s="66"/>
      <c r="M9" s="66"/>
    </row>
    <row r="10" spans="1:13">
      <c r="A10" s="14">
        <v>5</v>
      </c>
      <c r="B10" s="11" t="s">
        <v>22</v>
      </c>
      <c r="C10" s="30">
        <v>8.3000000000000004E-2</v>
      </c>
      <c r="D10" s="13">
        <v>0</v>
      </c>
      <c r="E10" s="104">
        <v>0</v>
      </c>
      <c r="F10" s="104">
        <v>0</v>
      </c>
      <c r="G10" s="13" t="e">
        <f t="shared" si="0"/>
        <v>#DIV/0!</v>
      </c>
      <c r="H10" s="13" t="e">
        <f t="shared" si="1"/>
        <v>#DIV/0!</v>
      </c>
      <c r="I10" s="19">
        <v>0</v>
      </c>
      <c r="J10" s="19">
        <v>0</v>
      </c>
      <c r="K10" s="13" t="e">
        <f t="shared" si="2"/>
        <v>#DIV/0!</v>
      </c>
      <c r="L10" s="66"/>
      <c r="M10" s="66"/>
    </row>
    <row r="11" spans="1:13">
      <c r="A11" s="14">
        <v>6</v>
      </c>
      <c r="B11" s="11" t="s">
        <v>23</v>
      </c>
      <c r="C11" s="30">
        <v>8.3000000000000004E-2</v>
      </c>
      <c r="D11" s="104">
        <v>0</v>
      </c>
      <c r="E11" s="104">
        <v>0</v>
      </c>
      <c r="F11" s="104">
        <v>0</v>
      </c>
      <c r="G11" s="13" t="e">
        <f t="shared" si="0"/>
        <v>#DIV/0!</v>
      </c>
      <c r="H11" s="13" t="e">
        <f t="shared" si="1"/>
        <v>#DIV/0!</v>
      </c>
      <c r="I11" s="19">
        <v>0</v>
      </c>
      <c r="J11" s="19">
        <v>0</v>
      </c>
      <c r="K11" s="13" t="e">
        <f t="shared" si="2"/>
        <v>#DIV/0!</v>
      </c>
      <c r="L11" s="66"/>
      <c r="M11" s="66"/>
    </row>
    <row r="12" spans="1:13">
      <c r="A12" s="14">
        <v>7</v>
      </c>
      <c r="B12" s="11" t="s">
        <v>24</v>
      </c>
      <c r="C12" s="30">
        <v>8.3000000000000004E-2</v>
      </c>
      <c r="D12" s="104">
        <v>0</v>
      </c>
      <c r="E12" s="104">
        <v>0</v>
      </c>
      <c r="F12" s="104">
        <v>0</v>
      </c>
      <c r="G12" s="13" t="e">
        <f t="shared" si="0"/>
        <v>#DIV/0!</v>
      </c>
      <c r="H12" s="13" t="e">
        <f t="shared" si="1"/>
        <v>#DIV/0!</v>
      </c>
      <c r="I12" s="19">
        <v>0</v>
      </c>
      <c r="J12" s="19">
        <v>0</v>
      </c>
      <c r="K12" s="13" t="e">
        <f t="shared" si="2"/>
        <v>#DIV/0!</v>
      </c>
      <c r="L12" s="66"/>
      <c r="M12" s="66"/>
    </row>
    <row r="13" spans="1:13">
      <c r="A13" s="14">
        <v>8</v>
      </c>
      <c r="B13" s="11" t="s">
        <v>25</v>
      </c>
      <c r="C13" s="30">
        <v>8.3000000000000004E-2</v>
      </c>
      <c r="D13" s="104">
        <v>0</v>
      </c>
      <c r="E13" s="104">
        <v>0</v>
      </c>
      <c r="F13" s="104">
        <v>0</v>
      </c>
      <c r="G13" s="13" t="e">
        <f t="shared" si="0"/>
        <v>#DIV/0!</v>
      </c>
      <c r="H13" s="13" t="e">
        <f t="shared" si="1"/>
        <v>#DIV/0!</v>
      </c>
      <c r="I13" s="19">
        <v>0</v>
      </c>
      <c r="J13" s="19">
        <v>0</v>
      </c>
      <c r="K13" s="13" t="e">
        <f t="shared" si="2"/>
        <v>#DIV/0!</v>
      </c>
      <c r="L13" s="66"/>
      <c r="M13" s="66"/>
    </row>
    <row r="14" spans="1:13">
      <c r="A14" s="14">
        <v>9</v>
      </c>
      <c r="B14" s="11" t="s">
        <v>26</v>
      </c>
      <c r="C14" s="30">
        <v>8.3000000000000004E-2</v>
      </c>
      <c r="D14" s="104">
        <v>0</v>
      </c>
      <c r="E14" s="104">
        <v>0</v>
      </c>
      <c r="F14" s="104">
        <v>0</v>
      </c>
      <c r="G14" s="13" t="e">
        <f t="shared" si="0"/>
        <v>#DIV/0!</v>
      </c>
      <c r="H14" s="13" t="e">
        <f t="shared" si="1"/>
        <v>#DIV/0!</v>
      </c>
      <c r="I14" s="19">
        <v>0</v>
      </c>
      <c r="J14" s="19">
        <v>0</v>
      </c>
      <c r="K14" s="13" t="e">
        <f t="shared" si="2"/>
        <v>#DIV/0!</v>
      </c>
      <c r="L14" s="66"/>
      <c r="M14" s="66"/>
    </row>
    <row r="15" spans="1:13">
      <c r="A15" s="14">
        <v>10</v>
      </c>
      <c r="B15" s="11" t="s">
        <v>27</v>
      </c>
      <c r="C15" s="30">
        <v>8.3000000000000004E-2</v>
      </c>
      <c r="D15" s="104">
        <v>0</v>
      </c>
      <c r="E15" s="104">
        <v>0</v>
      </c>
      <c r="F15" s="104">
        <v>0</v>
      </c>
      <c r="G15" s="13" t="e">
        <f t="shared" si="0"/>
        <v>#DIV/0!</v>
      </c>
      <c r="H15" s="13" t="e">
        <f t="shared" si="1"/>
        <v>#DIV/0!</v>
      </c>
      <c r="I15" s="19">
        <v>0</v>
      </c>
      <c r="J15" s="19">
        <v>0</v>
      </c>
      <c r="K15" s="13" t="e">
        <f t="shared" si="2"/>
        <v>#DIV/0!</v>
      </c>
      <c r="L15" s="66"/>
      <c r="M15" s="66"/>
    </row>
    <row r="16" spans="1:13">
      <c r="A16" s="14">
        <v>11</v>
      </c>
      <c r="B16" s="11" t="s">
        <v>28</v>
      </c>
      <c r="C16" s="30">
        <v>8.3000000000000004E-2</v>
      </c>
      <c r="D16" s="104">
        <v>0</v>
      </c>
      <c r="E16" s="104">
        <v>0</v>
      </c>
      <c r="F16" s="104">
        <v>0</v>
      </c>
      <c r="G16" s="13" t="e">
        <f t="shared" si="0"/>
        <v>#DIV/0!</v>
      </c>
      <c r="H16" s="13" t="e">
        <f t="shared" si="1"/>
        <v>#DIV/0!</v>
      </c>
      <c r="I16" s="19">
        <v>0</v>
      </c>
      <c r="J16" s="19">
        <v>0</v>
      </c>
      <c r="K16" s="13" t="e">
        <f t="shared" si="2"/>
        <v>#DIV/0!</v>
      </c>
      <c r="L16" s="66"/>
      <c r="M16" s="66"/>
    </row>
    <row r="17" spans="1:13">
      <c r="A17" s="14">
        <v>12</v>
      </c>
      <c r="B17" s="11" t="s">
        <v>29</v>
      </c>
      <c r="C17" s="30">
        <v>8.3000000000000004E-2</v>
      </c>
      <c r="D17" s="104">
        <v>1</v>
      </c>
      <c r="E17" s="104">
        <v>1</v>
      </c>
      <c r="F17" s="104">
        <v>1</v>
      </c>
      <c r="G17" s="13">
        <f t="shared" si="0"/>
        <v>100</v>
      </c>
      <c r="H17" s="13">
        <f t="shared" si="1"/>
        <v>100</v>
      </c>
      <c r="I17" s="19">
        <v>0</v>
      </c>
      <c r="J17" s="19">
        <v>0</v>
      </c>
      <c r="K17" s="13" t="e">
        <f t="shared" si="2"/>
        <v>#DIV/0!</v>
      </c>
      <c r="L17" s="66"/>
      <c r="M17" s="66"/>
    </row>
    <row r="18" spans="1:13">
      <c r="A18" s="15"/>
      <c r="B18" s="16" t="s">
        <v>30</v>
      </c>
      <c r="C18" s="31">
        <v>1</v>
      </c>
      <c r="D18" s="18">
        <f t="shared" ref="D18:F18" si="3">SUM(D6:D17)</f>
        <v>1</v>
      </c>
      <c r="E18" s="18">
        <f t="shared" si="3"/>
        <v>1</v>
      </c>
      <c r="F18" s="18">
        <f t="shared" si="3"/>
        <v>1</v>
      </c>
      <c r="G18" s="13">
        <f t="shared" si="0"/>
        <v>100</v>
      </c>
      <c r="H18" s="13">
        <f t="shared" si="1"/>
        <v>100</v>
      </c>
      <c r="I18" s="18">
        <f>SUM(I6:I17)</f>
        <v>0</v>
      </c>
      <c r="J18" s="18">
        <f>SUM(J6:J17)</f>
        <v>0</v>
      </c>
      <c r="K18" s="13" t="e">
        <f t="shared" si="2"/>
        <v>#DIV/0!</v>
      </c>
      <c r="L18" s="66"/>
      <c r="M18" s="66"/>
    </row>
    <row r="19" spans="1:13">
      <c r="A19" s="109"/>
      <c r="B19" s="109"/>
      <c r="C19" s="109"/>
      <c r="D19" s="109"/>
      <c r="E19" s="109"/>
      <c r="F19" s="109"/>
      <c r="G19" s="109"/>
      <c r="H19" s="109"/>
      <c r="I19" s="75"/>
    </row>
  </sheetData>
  <mergeCells count="9">
    <mergeCell ref="D3:K3"/>
    <mergeCell ref="L3:M3"/>
    <mergeCell ref="D4:H4"/>
    <mergeCell ref="I4:K4"/>
    <mergeCell ref="A3:A5"/>
    <mergeCell ref="B3:B5"/>
    <mergeCell ref="C3:C5"/>
    <mergeCell ref="L4:L5"/>
    <mergeCell ref="M4:M5"/>
  </mergeCells>
  <printOptions horizontalCentered="1"/>
  <pageMargins left="0.19685039370078741" right="0.19685039370078741" top="1.1023622047244095" bottom="0.23622047244094491" header="0.31496062992125984" footer="0.31496062992125984"/>
  <pageSetup paperSize="10000" scale="89" fitToHeight="0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tabColor rgb="FF0070C0"/>
    <pageSetUpPr fitToPage="1"/>
  </sheetPr>
  <dimension ref="A1:M19"/>
  <sheetViews>
    <sheetView view="pageBreakPreview" topLeftCell="B4" zoomScale="80" zoomScaleNormal="100" workbookViewId="0">
      <selection activeCell="F21" sqref="F21"/>
    </sheetView>
  </sheetViews>
  <sheetFormatPr defaultColWidth="9" defaultRowHeight="15"/>
  <cols>
    <col min="1" max="1" width="4.42578125" customWidth="1"/>
    <col min="2" max="2" width="17.85546875" customWidth="1"/>
    <col min="4" max="4" width="11.140625" customWidth="1"/>
    <col min="5" max="5" width="13.5703125" customWidth="1"/>
    <col min="6" max="6" width="12.42578125" customWidth="1"/>
    <col min="7" max="7" width="11.7109375" customWidth="1"/>
    <col min="8" max="8" width="11.28515625" customWidth="1"/>
    <col min="9" max="9" width="10.85546875" customWidth="1"/>
    <col min="10" max="10" width="19.5703125" customWidth="1"/>
    <col min="11" max="11" width="20.7109375" customWidth="1"/>
    <col min="12" max="12" width="19.5703125" customWidth="1"/>
    <col min="13" max="13" width="25.140625" customWidth="1"/>
  </cols>
  <sheetData>
    <row r="1" spans="1:13" ht="20.25">
      <c r="A1" s="32" t="s">
        <v>94</v>
      </c>
      <c r="B1" s="32"/>
      <c r="C1" s="32"/>
      <c r="D1" s="32"/>
      <c r="E1" s="2"/>
      <c r="F1" s="2"/>
      <c r="G1" s="3"/>
      <c r="H1" s="3"/>
      <c r="I1" s="3"/>
      <c r="J1" s="3"/>
      <c r="K1" s="3"/>
    </row>
    <row r="2" spans="1:13" ht="24.75" customHeight="1">
      <c r="A2" s="33" t="s">
        <v>0</v>
      </c>
      <c r="B2" s="34"/>
      <c r="C2" s="35" t="s">
        <v>1</v>
      </c>
      <c r="D2" s="33" t="s">
        <v>72</v>
      </c>
      <c r="E2" s="3"/>
      <c r="F2" s="3"/>
      <c r="G2" s="3"/>
      <c r="H2" s="3"/>
      <c r="I2" s="3"/>
      <c r="J2" s="3"/>
      <c r="K2" s="3"/>
    </row>
    <row r="3" spans="1:13" ht="26.25" customHeight="1">
      <c r="A3" s="145" t="s">
        <v>3</v>
      </c>
      <c r="B3" s="145" t="s">
        <v>4</v>
      </c>
      <c r="C3" s="143" t="s">
        <v>95</v>
      </c>
      <c r="D3" s="152" t="str">
        <f>D2</f>
        <v>Penemuan Penderita Diare yang Ditangani</v>
      </c>
      <c r="E3" s="152"/>
      <c r="F3" s="152"/>
      <c r="G3" s="152"/>
      <c r="H3" s="152"/>
      <c r="I3" s="152"/>
      <c r="J3" s="152"/>
      <c r="K3" s="137"/>
      <c r="L3" s="136" t="s">
        <v>5</v>
      </c>
      <c r="M3" s="137"/>
    </row>
    <row r="4" spans="1:13" ht="18">
      <c r="A4" s="146"/>
      <c r="B4" s="146"/>
      <c r="C4" s="148"/>
      <c r="D4" s="138" t="s">
        <v>6</v>
      </c>
      <c r="E4" s="138"/>
      <c r="F4" s="138"/>
      <c r="G4" s="138"/>
      <c r="H4" s="139"/>
      <c r="I4" s="140" t="s">
        <v>7</v>
      </c>
      <c r="J4" s="140"/>
      <c r="K4" s="141"/>
      <c r="L4" s="143" t="s">
        <v>8</v>
      </c>
      <c r="M4" s="143" t="s">
        <v>9</v>
      </c>
    </row>
    <row r="5" spans="1:13" ht="69" customHeight="1">
      <c r="A5" s="147"/>
      <c r="B5" s="147"/>
      <c r="C5" s="144"/>
      <c r="D5" s="8" t="s">
        <v>96</v>
      </c>
      <c r="E5" s="8" t="s">
        <v>11</v>
      </c>
      <c r="F5" s="9" t="s">
        <v>12</v>
      </c>
      <c r="G5" s="9" t="s">
        <v>34</v>
      </c>
      <c r="H5" s="9" t="s">
        <v>47</v>
      </c>
      <c r="I5" s="8" t="s">
        <v>97</v>
      </c>
      <c r="J5" s="9" t="s">
        <v>16</v>
      </c>
      <c r="K5" s="9" t="s">
        <v>17</v>
      </c>
      <c r="L5" s="144"/>
      <c r="M5" s="144"/>
    </row>
    <row r="6" spans="1:13">
      <c r="A6" s="10">
        <v>1</v>
      </c>
      <c r="B6" s="11" t="s">
        <v>18</v>
      </c>
      <c r="C6" s="30">
        <v>8.3000000000000004E-2</v>
      </c>
      <c r="D6" s="13">
        <v>53</v>
      </c>
      <c r="E6" s="153">
        <v>397</v>
      </c>
      <c r="F6" s="153">
        <v>397</v>
      </c>
      <c r="G6" s="13">
        <f>D6/E6*100</f>
        <v>13.350125944584383</v>
      </c>
      <c r="H6" s="13">
        <f>D6/F6*100</f>
        <v>13.350125944584383</v>
      </c>
      <c r="I6" s="19">
        <v>0</v>
      </c>
      <c r="J6" s="19">
        <v>0</v>
      </c>
      <c r="K6" s="13" t="e">
        <f t="shared" ref="K6:K18" si="0">I6/J6*100</f>
        <v>#DIV/0!</v>
      </c>
      <c r="L6" s="29"/>
      <c r="M6" s="29"/>
    </row>
    <row r="7" spans="1:13" ht="15.75" customHeight="1">
      <c r="A7" s="14">
        <v>2</v>
      </c>
      <c r="B7" s="11" t="s">
        <v>19</v>
      </c>
      <c r="C7" s="30">
        <v>8.3000000000000004E-2</v>
      </c>
      <c r="D7" s="13">
        <v>50</v>
      </c>
      <c r="E7" s="154"/>
      <c r="F7" s="154"/>
      <c r="G7" s="27" t="e">
        <f>D7/E7*100</f>
        <v>#DIV/0!</v>
      </c>
      <c r="H7" s="27">
        <f>D7/F6*100</f>
        <v>12.594458438287154</v>
      </c>
      <c r="I7" s="19">
        <v>0</v>
      </c>
      <c r="J7" s="19">
        <v>0</v>
      </c>
      <c r="K7" s="13" t="e">
        <f t="shared" si="0"/>
        <v>#DIV/0!</v>
      </c>
      <c r="L7" s="29"/>
      <c r="M7" s="29"/>
    </row>
    <row r="8" spans="1:13" ht="15" customHeight="1">
      <c r="A8" s="14">
        <v>3</v>
      </c>
      <c r="B8" s="11" t="s">
        <v>20</v>
      </c>
      <c r="C8" s="30">
        <v>8.3000000000000004E-2</v>
      </c>
      <c r="D8" s="13">
        <v>24</v>
      </c>
      <c r="E8" s="154"/>
      <c r="F8" s="154"/>
      <c r="G8" s="27" t="e">
        <f t="shared" ref="G8:G17" si="1">D8/E8*100</f>
        <v>#DIV/0!</v>
      </c>
      <c r="H8" s="27">
        <f>D8/F6*100</f>
        <v>6.0453400503778338</v>
      </c>
      <c r="I8" s="19">
        <v>0</v>
      </c>
      <c r="J8" s="19">
        <v>0</v>
      </c>
      <c r="K8" s="13" t="e">
        <f t="shared" si="0"/>
        <v>#DIV/0!</v>
      </c>
      <c r="L8" s="29"/>
      <c r="M8" s="29"/>
    </row>
    <row r="9" spans="1:13" ht="15" customHeight="1">
      <c r="A9" s="14">
        <v>4</v>
      </c>
      <c r="B9" s="11" t="s">
        <v>21</v>
      </c>
      <c r="C9" s="30">
        <v>8.3000000000000004E-2</v>
      </c>
      <c r="D9" s="13">
        <v>21</v>
      </c>
      <c r="E9" s="154"/>
      <c r="F9" s="154"/>
      <c r="G9" s="27" t="e">
        <f t="shared" si="1"/>
        <v>#DIV/0!</v>
      </c>
      <c r="H9" s="27">
        <f>D9/F6*100</f>
        <v>5.2896725440806041</v>
      </c>
      <c r="I9" s="19">
        <v>0</v>
      </c>
      <c r="J9" s="19">
        <v>0</v>
      </c>
      <c r="K9" s="13" t="e">
        <f t="shared" si="0"/>
        <v>#DIV/0!</v>
      </c>
      <c r="L9" s="29"/>
      <c r="M9" s="29"/>
    </row>
    <row r="10" spans="1:13">
      <c r="A10" s="14">
        <v>5</v>
      </c>
      <c r="B10" s="11" t="s">
        <v>22</v>
      </c>
      <c r="C10" s="30">
        <v>8.3000000000000004E-2</v>
      </c>
      <c r="D10" s="13">
        <v>32</v>
      </c>
      <c r="E10" s="154"/>
      <c r="F10" s="154"/>
      <c r="G10" s="27" t="e">
        <f t="shared" si="1"/>
        <v>#DIV/0!</v>
      </c>
      <c r="H10" s="27">
        <f>D10/F6*100</f>
        <v>8.0604534005037785</v>
      </c>
      <c r="I10" s="19">
        <v>0</v>
      </c>
      <c r="J10" s="19">
        <v>0</v>
      </c>
      <c r="K10" s="13" t="e">
        <f t="shared" si="0"/>
        <v>#DIV/0!</v>
      </c>
      <c r="L10" s="29"/>
      <c r="M10" s="29"/>
    </row>
    <row r="11" spans="1:13">
      <c r="A11" s="14">
        <v>6</v>
      </c>
      <c r="B11" s="11" t="s">
        <v>23</v>
      </c>
      <c r="C11" s="30">
        <v>8.3000000000000004E-2</v>
      </c>
      <c r="D11" s="13">
        <v>30</v>
      </c>
      <c r="E11" s="154"/>
      <c r="F11" s="154"/>
      <c r="G11" s="27" t="e">
        <f t="shared" si="1"/>
        <v>#DIV/0!</v>
      </c>
      <c r="H11" s="27">
        <f>D11/F6*100</f>
        <v>7.5566750629722925</v>
      </c>
      <c r="I11" s="19">
        <v>0</v>
      </c>
      <c r="J11" s="19">
        <v>0</v>
      </c>
      <c r="K11" s="13" t="e">
        <f t="shared" si="0"/>
        <v>#DIV/0!</v>
      </c>
      <c r="L11" s="29"/>
      <c r="M11" s="29"/>
    </row>
    <row r="12" spans="1:13">
      <c r="A12" s="14">
        <v>7</v>
      </c>
      <c r="B12" s="11" t="s">
        <v>24</v>
      </c>
      <c r="C12" s="30">
        <v>8.3000000000000004E-2</v>
      </c>
      <c r="D12" s="13">
        <v>54</v>
      </c>
      <c r="E12" s="154"/>
      <c r="F12" s="154"/>
      <c r="G12" s="27" t="e">
        <f t="shared" si="1"/>
        <v>#DIV/0!</v>
      </c>
      <c r="H12" s="27">
        <f>D12/F6*100</f>
        <v>13.602015113350127</v>
      </c>
      <c r="I12" s="19">
        <v>0</v>
      </c>
      <c r="J12" s="19">
        <v>0</v>
      </c>
      <c r="K12" s="13" t="e">
        <f t="shared" si="0"/>
        <v>#DIV/0!</v>
      </c>
      <c r="L12" s="29"/>
      <c r="M12" s="29"/>
    </row>
    <row r="13" spans="1:13">
      <c r="A13" s="14">
        <v>8</v>
      </c>
      <c r="B13" s="11" t="s">
        <v>25</v>
      </c>
      <c r="C13" s="30">
        <v>8.3000000000000004E-2</v>
      </c>
      <c r="D13" s="13">
        <v>25</v>
      </c>
      <c r="E13" s="154"/>
      <c r="F13" s="154"/>
      <c r="G13" s="27" t="e">
        <f t="shared" si="1"/>
        <v>#DIV/0!</v>
      </c>
      <c r="H13" s="27">
        <f>D13/F6*100</f>
        <v>6.2972292191435768</v>
      </c>
      <c r="I13" s="19">
        <v>0</v>
      </c>
      <c r="J13" s="19">
        <v>0</v>
      </c>
      <c r="K13" s="13" t="e">
        <f t="shared" si="0"/>
        <v>#DIV/0!</v>
      </c>
      <c r="L13" s="29"/>
      <c r="M13" s="29"/>
    </row>
    <row r="14" spans="1:13">
      <c r="A14" s="14">
        <v>9</v>
      </c>
      <c r="B14" s="11" t="s">
        <v>26</v>
      </c>
      <c r="C14" s="30">
        <v>8.3000000000000004E-2</v>
      </c>
      <c r="D14" s="13">
        <v>21</v>
      </c>
      <c r="E14" s="154"/>
      <c r="F14" s="154"/>
      <c r="G14" s="27" t="e">
        <f t="shared" si="1"/>
        <v>#DIV/0!</v>
      </c>
      <c r="H14" s="27">
        <f>D14/F6*100</f>
        <v>5.2896725440806041</v>
      </c>
      <c r="I14" s="19">
        <v>0</v>
      </c>
      <c r="J14" s="19">
        <v>0</v>
      </c>
      <c r="K14" s="13" t="e">
        <f t="shared" si="0"/>
        <v>#DIV/0!</v>
      </c>
      <c r="L14" s="29"/>
      <c r="M14" s="29"/>
    </row>
    <row r="15" spans="1:13">
      <c r="A15" s="14">
        <v>10</v>
      </c>
      <c r="B15" s="11" t="s">
        <v>27</v>
      </c>
      <c r="C15" s="30">
        <v>8.3000000000000004E-2</v>
      </c>
      <c r="D15" s="13">
        <v>31</v>
      </c>
      <c r="E15" s="154"/>
      <c r="F15" s="154"/>
      <c r="G15" s="27" t="e">
        <f t="shared" si="1"/>
        <v>#DIV/0!</v>
      </c>
      <c r="H15" s="27">
        <f>D15/F6*100</f>
        <v>7.8085642317380355</v>
      </c>
      <c r="I15" s="19">
        <v>0</v>
      </c>
      <c r="J15" s="19">
        <v>0</v>
      </c>
      <c r="K15" s="13" t="e">
        <f t="shared" si="0"/>
        <v>#DIV/0!</v>
      </c>
      <c r="L15" s="29"/>
      <c r="M15" s="29"/>
    </row>
    <row r="16" spans="1:13">
      <c r="A16" s="14">
        <v>11</v>
      </c>
      <c r="B16" s="11" t="s">
        <v>28</v>
      </c>
      <c r="C16" s="30">
        <v>8.3000000000000004E-2</v>
      </c>
      <c r="D16" s="13">
        <v>40</v>
      </c>
      <c r="E16" s="154"/>
      <c r="F16" s="154"/>
      <c r="G16" s="27" t="e">
        <f t="shared" si="1"/>
        <v>#DIV/0!</v>
      </c>
      <c r="H16" s="27">
        <f>D16/F6*100</f>
        <v>10.075566750629724</v>
      </c>
      <c r="I16" s="19">
        <v>0</v>
      </c>
      <c r="J16" s="19">
        <v>0</v>
      </c>
      <c r="K16" s="13" t="e">
        <f t="shared" si="0"/>
        <v>#DIV/0!</v>
      </c>
      <c r="L16" s="29"/>
      <c r="M16" s="29"/>
    </row>
    <row r="17" spans="1:13">
      <c r="A17" s="14">
        <v>12</v>
      </c>
      <c r="B17" s="11" t="s">
        <v>29</v>
      </c>
      <c r="C17" s="30">
        <v>8.3000000000000004E-2</v>
      </c>
      <c r="D17" s="13">
        <v>16</v>
      </c>
      <c r="E17" s="155"/>
      <c r="F17" s="155"/>
      <c r="G17" s="27" t="e">
        <f t="shared" si="1"/>
        <v>#DIV/0!</v>
      </c>
      <c r="H17" s="27">
        <f>D17/F6*100</f>
        <v>4.0302267002518892</v>
      </c>
      <c r="I17" s="19">
        <v>0</v>
      </c>
      <c r="J17" s="19">
        <v>0</v>
      </c>
      <c r="K17" s="13" t="e">
        <f t="shared" si="0"/>
        <v>#DIV/0!</v>
      </c>
      <c r="L17" s="29"/>
      <c r="M17" s="29"/>
    </row>
    <row r="18" spans="1:13">
      <c r="A18" s="15"/>
      <c r="B18" s="16" t="s">
        <v>30</v>
      </c>
      <c r="C18" s="17">
        <v>1</v>
      </c>
      <c r="D18" s="18">
        <f t="shared" ref="D18:F18" si="2">SUM(D6:D17)</f>
        <v>397</v>
      </c>
      <c r="E18" s="18">
        <f t="shared" si="2"/>
        <v>397</v>
      </c>
      <c r="F18" s="18">
        <f t="shared" si="2"/>
        <v>397</v>
      </c>
      <c r="G18" s="13">
        <f>D18/E18*100</f>
        <v>100</v>
      </c>
      <c r="H18" s="13">
        <f>D18/F18*100</f>
        <v>100</v>
      </c>
      <c r="I18" s="18">
        <f>SUM(I6:I17)</f>
        <v>0</v>
      </c>
      <c r="J18" s="18">
        <f>SUM(J6:J17)</f>
        <v>0</v>
      </c>
      <c r="K18" s="13" t="e">
        <f t="shared" si="0"/>
        <v>#DIV/0!</v>
      </c>
      <c r="L18" s="29"/>
      <c r="M18" s="29"/>
    </row>
    <row r="19" spans="1:13">
      <c r="A19" s="109"/>
      <c r="B19" s="109"/>
      <c r="C19" s="109"/>
      <c r="D19" s="109"/>
      <c r="E19" s="109"/>
      <c r="F19" s="109"/>
      <c r="G19" s="109"/>
      <c r="H19" s="109"/>
      <c r="I19" s="75"/>
    </row>
  </sheetData>
  <mergeCells count="11">
    <mergeCell ref="M4:M5"/>
    <mergeCell ref="D3:K3"/>
    <mergeCell ref="L3:M3"/>
    <mergeCell ref="D4:H4"/>
    <mergeCell ref="I4:K4"/>
    <mergeCell ref="A3:A5"/>
    <mergeCell ref="B3:B5"/>
    <mergeCell ref="C3:C5"/>
    <mergeCell ref="F6:F17"/>
    <mergeCell ref="L4:L5"/>
    <mergeCell ref="E6:E17"/>
  </mergeCells>
  <printOptions horizontalCentered="1"/>
  <pageMargins left="0.19685039370078741" right="0.19685039370078741" top="1.1023622047244095" bottom="0.23622047244094491" header="0.31496062992125984" footer="0.31496062992125984"/>
  <pageSetup paperSize="10000" scale="86" fitToHeight="0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tabColor theme="7" tint="-0.249977111117893"/>
    <pageSetUpPr fitToPage="1"/>
  </sheetPr>
  <dimension ref="A1:M19"/>
  <sheetViews>
    <sheetView view="pageBreakPreview" topLeftCell="A4" zoomScale="80" zoomScaleNormal="100" workbookViewId="0">
      <selection activeCell="G21" sqref="G21"/>
    </sheetView>
  </sheetViews>
  <sheetFormatPr defaultColWidth="9" defaultRowHeight="15"/>
  <cols>
    <col min="1" max="1" width="4.42578125" customWidth="1"/>
    <col min="2" max="2" width="22" customWidth="1"/>
    <col min="4" max="4" width="11.140625" customWidth="1"/>
    <col min="5" max="5" width="14.28515625" customWidth="1"/>
    <col min="6" max="6" width="12.7109375" customWidth="1"/>
    <col min="7" max="7" width="11.7109375" customWidth="1"/>
    <col min="8" max="8" width="11.28515625" customWidth="1"/>
    <col min="9" max="9" width="10.85546875" customWidth="1"/>
    <col min="10" max="10" width="16.140625" customWidth="1"/>
    <col min="11" max="11" width="22.28515625" customWidth="1"/>
    <col min="12" max="12" width="13.7109375" customWidth="1"/>
    <col min="13" max="13" width="15.42578125" customWidth="1"/>
  </cols>
  <sheetData>
    <row r="1" spans="1:13" ht="18.75">
      <c r="A1" s="22" t="s">
        <v>94</v>
      </c>
      <c r="B1" s="22"/>
      <c r="C1" s="22"/>
      <c r="D1" s="22"/>
      <c r="E1" s="2"/>
      <c r="F1" s="2"/>
      <c r="G1" s="3"/>
      <c r="H1" s="3"/>
      <c r="I1" s="3"/>
      <c r="J1" s="3"/>
      <c r="K1" s="3"/>
    </row>
    <row r="2" spans="1:13" ht="24.75" customHeight="1">
      <c r="A2" s="23" t="s">
        <v>0</v>
      </c>
      <c r="B2" s="24"/>
      <c r="C2" s="25" t="s">
        <v>1</v>
      </c>
      <c r="D2" s="23" t="s">
        <v>73</v>
      </c>
      <c r="E2" s="3"/>
      <c r="F2" s="3"/>
      <c r="G2" s="3"/>
      <c r="H2" s="3"/>
      <c r="I2" s="3"/>
      <c r="J2" s="3"/>
      <c r="K2" s="3"/>
    </row>
    <row r="3" spans="1:13" ht="26.25" customHeight="1">
      <c r="A3" s="145" t="s">
        <v>3</v>
      </c>
      <c r="B3" s="145" t="s">
        <v>4</v>
      </c>
      <c r="C3" s="143" t="s">
        <v>95</v>
      </c>
      <c r="D3" s="152" t="str">
        <f>D2</f>
        <v>Cakupan Posbindu</v>
      </c>
      <c r="E3" s="152"/>
      <c r="F3" s="152"/>
      <c r="G3" s="152"/>
      <c r="H3" s="152"/>
      <c r="I3" s="152"/>
      <c r="J3" s="152"/>
      <c r="K3" s="137"/>
      <c r="L3" s="136" t="s">
        <v>5</v>
      </c>
      <c r="M3" s="137"/>
    </row>
    <row r="4" spans="1:13" ht="18">
      <c r="A4" s="146"/>
      <c r="B4" s="146"/>
      <c r="C4" s="148"/>
      <c r="D4" s="138" t="s">
        <v>6</v>
      </c>
      <c r="E4" s="138"/>
      <c r="F4" s="138"/>
      <c r="G4" s="138"/>
      <c r="H4" s="139"/>
      <c r="I4" s="140" t="s">
        <v>7</v>
      </c>
      <c r="J4" s="140"/>
      <c r="K4" s="141"/>
      <c r="L4" s="143" t="s">
        <v>8</v>
      </c>
      <c r="M4" s="143" t="s">
        <v>9</v>
      </c>
    </row>
    <row r="5" spans="1:13" ht="69" customHeight="1">
      <c r="A5" s="147"/>
      <c r="B5" s="147"/>
      <c r="C5" s="144"/>
      <c r="D5" s="8" t="s">
        <v>96</v>
      </c>
      <c r="E5" s="8" t="s">
        <v>11</v>
      </c>
      <c r="F5" s="9" t="s">
        <v>12</v>
      </c>
      <c r="G5" s="9" t="s">
        <v>34</v>
      </c>
      <c r="H5" s="9" t="s">
        <v>47</v>
      </c>
      <c r="I5" s="8" t="s">
        <v>97</v>
      </c>
      <c r="J5" s="9" t="s">
        <v>16</v>
      </c>
      <c r="K5" s="9" t="s">
        <v>17</v>
      </c>
      <c r="L5" s="144"/>
      <c r="M5" s="144"/>
    </row>
    <row r="6" spans="1:13">
      <c r="A6" s="10">
        <v>1</v>
      </c>
      <c r="B6" s="11" t="s">
        <v>18</v>
      </c>
      <c r="C6" s="30">
        <v>8.3000000000000004E-2</v>
      </c>
      <c r="D6" s="13">
        <v>2</v>
      </c>
      <c r="E6" s="153">
        <v>5</v>
      </c>
      <c r="F6" s="153">
        <v>5</v>
      </c>
      <c r="G6" s="13">
        <f>D6/E6*100</f>
        <v>40</v>
      </c>
      <c r="H6" s="13">
        <f>D6/F6*100</f>
        <v>40</v>
      </c>
      <c r="I6" s="19"/>
      <c r="J6" s="19"/>
      <c r="K6" s="13" t="e">
        <f t="shared" ref="K6:K18" si="0">I6/J6*100</f>
        <v>#DIV/0!</v>
      </c>
      <c r="L6" s="20"/>
      <c r="M6" s="20"/>
    </row>
    <row r="7" spans="1:13">
      <c r="A7" s="14">
        <v>2</v>
      </c>
      <c r="B7" s="11" t="s">
        <v>19</v>
      </c>
      <c r="C7" s="30">
        <v>8.3000000000000004E-2</v>
      </c>
      <c r="D7" s="13">
        <v>2</v>
      </c>
      <c r="E7" s="154"/>
      <c r="F7" s="154"/>
      <c r="G7" s="27">
        <f>D7/E6*100</f>
        <v>40</v>
      </c>
      <c r="H7" s="27">
        <f>D7/F6*100</f>
        <v>40</v>
      </c>
      <c r="I7" s="19"/>
      <c r="J7" s="19"/>
      <c r="K7" s="13" t="e">
        <f t="shared" si="0"/>
        <v>#DIV/0!</v>
      </c>
      <c r="L7" s="20"/>
      <c r="M7" s="20"/>
    </row>
    <row r="8" spans="1:13">
      <c r="A8" s="14">
        <v>3</v>
      </c>
      <c r="B8" s="11" t="s">
        <v>20</v>
      </c>
      <c r="C8" s="30">
        <v>8.3000000000000004E-2</v>
      </c>
      <c r="D8" s="13">
        <v>2</v>
      </c>
      <c r="E8" s="154"/>
      <c r="F8" s="154"/>
      <c r="G8" s="27">
        <f>D8/E6*100</f>
        <v>40</v>
      </c>
      <c r="H8" s="27">
        <f>D8/F6*100</f>
        <v>40</v>
      </c>
      <c r="I8" s="19"/>
      <c r="J8" s="19"/>
      <c r="K8" s="13" t="e">
        <f t="shared" si="0"/>
        <v>#DIV/0!</v>
      </c>
      <c r="L8" s="20"/>
      <c r="M8" s="20"/>
    </row>
    <row r="9" spans="1:13">
      <c r="A9" s="14">
        <v>4</v>
      </c>
      <c r="B9" s="11" t="s">
        <v>21</v>
      </c>
      <c r="C9" s="30">
        <v>8.3000000000000004E-2</v>
      </c>
      <c r="D9" s="13">
        <v>2</v>
      </c>
      <c r="E9" s="154"/>
      <c r="F9" s="154"/>
      <c r="G9" s="27">
        <f>D9/E6*100</f>
        <v>40</v>
      </c>
      <c r="H9" s="27">
        <f>D9/F6*100</f>
        <v>40</v>
      </c>
      <c r="I9" s="19"/>
      <c r="J9" s="19"/>
      <c r="K9" s="13" t="e">
        <f t="shared" si="0"/>
        <v>#DIV/0!</v>
      </c>
      <c r="L9" s="20"/>
      <c r="M9" s="20"/>
    </row>
    <row r="10" spans="1:13">
      <c r="A10" s="14">
        <v>5</v>
      </c>
      <c r="B10" s="11" t="s">
        <v>22</v>
      </c>
      <c r="C10" s="30">
        <v>8.3000000000000004E-2</v>
      </c>
      <c r="D10" s="13">
        <v>5</v>
      </c>
      <c r="E10" s="154"/>
      <c r="F10" s="154"/>
      <c r="G10" s="27">
        <f>D10/E6*100</f>
        <v>100</v>
      </c>
      <c r="H10" s="27">
        <f>D10/F6*100</f>
        <v>100</v>
      </c>
      <c r="I10" s="19"/>
      <c r="J10" s="19"/>
      <c r="K10" s="13" t="e">
        <f t="shared" si="0"/>
        <v>#DIV/0!</v>
      </c>
      <c r="L10" s="20"/>
      <c r="M10" s="20"/>
    </row>
    <row r="11" spans="1:13">
      <c r="A11" s="14">
        <v>6</v>
      </c>
      <c r="B11" s="11" t="s">
        <v>23</v>
      </c>
      <c r="C11" s="30">
        <v>8.3000000000000004E-2</v>
      </c>
      <c r="D11" s="13">
        <v>5</v>
      </c>
      <c r="E11" s="154"/>
      <c r="F11" s="154"/>
      <c r="G11" s="27">
        <f>D11/E6*100</f>
        <v>100</v>
      </c>
      <c r="H11" s="27">
        <f>D11/F6*100</f>
        <v>100</v>
      </c>
      <c r="I11" s="19"/>
      <c r="J11" s="19"/>
      <c r="K11" s="13" t="e">
        <f t="shared" si="0"/>
        <v>#DIV/0!</v>
      </c>
      <c r="L11" s="20"/>
      <c r="M11" s="20"/>
    </row>
    <row r="12" spans="1:13">
      <c r="A12" s="14">
        <v>7</v>
      </c>
      <c r="B12" s="11" t="s">
        <v>24</v>
      </c>
      <c r="C12" s="30">
        <v>8.3000000000000004E-2</v>
      </c>
      <c r="D12" s="13">
        <v>5</v>
      </c>
      <c r="E12" s="154"/>
      <c r="F12" s="154"/>
      <c r="G12" s="27">
        <f>D12/E6*100</f>
        <v>100</v>
      </c>
      <c r="H12" s="27">
        <f>D12/F6*100</f>
        <v>100</v>
      </c>
      <c r="I12" s="19"/>
      <c r="J12" s="19"/>
      <c r="K12" s="13" t="e">
        <f t="shared" si="0"/>
        <v>#DIV/0!</v>
      </c>
      <c r="L12" s="20"/>
      <c r="M12" s="20"/>
    </row>
    <row r="13" spans="1:13">
      <c r="A13" s="14">
        <v>8</v>
      </c>
      <c r="B13" s="11" t="s">
        <v>25</v>
      </c>
      <c r="C13" s="30">
        <v>8.3000000000000004E-2</v>
      </c>
      <c r="D13" s="13">
        <v>5</v>
      </c>
      <c r="E13" s="154"/>
      <c r="F13" s="154"/>
      <c r="G13" s="27">
        <f>D13/E6*100</f>
        <v>100</v>
      </c>
      <c r="H13" s="27">
        <f>D13/F6*100</f>
        <v>100</v>
      </c>
      <c r="I13" s="19"/>
      <c r="J13" s="19"/>
      <c r="K13" s="13" t="e">
        <f t="shared" si="0"/>
        <v>#DIV/0!</v>
      </c>
      <c r="L13" s="20"/>
      <c r="M13" s="20"/>
    </row>
    <row r="14" spans="1:13">
      <c r="A14" s="14">
        <v>9</v>
      </c>
      <c r="B14" s="11" t="s">
        <v>26</v>
      </c>
      <c r="C14" s="30">
        <v>8.3000000000000004E-2</v>
      </c>
      <c r="D14" s="13">
        <v>5</v>
      </c>
      <c r="E14" s="154"/>
      <c r="F14" s="154"/>
      <c r="G14" s="27">
        <f>D14/E6*100</f>
        <v>100</v>
      </c>
      <c r="H14" s="27">
        <f>D14/F6*100</f>
        <v>100</v>
      </c>
      <c r="I14" s="19"/>
      <c r="J14" s="19"/>
      <c r="K14" s="13" t="e">
        <f t="shared" si="0"/>
        <v>#DIV/0!</v>
      </c>
      <c r="L14" s="20"/>
      <c r="M14" s="20"/>
    </row>
    <row r="15" spans="1:13">
      <c r="A15" s="14">
        <v>10</v>
      </c>
      <c r="B15" s="11" t="s">
        <v>27</v>
      </c>
      <c r="C15" s="30">
        <v>8.3000000000000004E-2</v>
      </c>
      <c r="D15" s="13">
        <v>5</v>
      </c>
      <c r="E15" s="154"/>
      <c r="F15" s="154"/>
      <c r="G15" s="27">
        <f>D15/E6*100</f>
        <v>100</v>
      </c>
      <c r="H15" s="27">
        <f>D15/F6*100</f>
        <v>100</v>
      </c>
      <c r="I15" s="19"/>
      <c r="J15" s="19"/>
      <c r="K15" s="13" t="e">
        <f t="shared" si="0"/>
        <v>#DIV/0!</v>
      </c>
      <c r="L15" s="20"/>
      <c r="M15" s="20"/>
    </row>
    <row r="16" spans="1:13">
      <c r="A16" s="14">
        <v>11</v>
      </c>
      <c r="B16" s="11" t="s">
        <v>28</v>
      </c>
      <c r="C16" s="30">
        <v>8.3000000000000004E-2</v>
      </c>
      <c r="D16" s="13">
        <v>5</v>
      </c>
      <c r="E16" s="154"/>
      <c r="F16" s="154"/>
      <c r="G16" s="27">
        <f>D16/E6*100</f>
        <v>100</v>
      </c>
      <c r="H16" s="27">
        <f>D16/F6*100</f>
        <v>100</v>
      </c>
      <c r="I16" s="19"/>
      <c r="J16" s="19"/>
      <c r="K16" s="13" t="e">
        <f t="shared" si="0"/>
        <v>#DIV/0!</v>
      </c>
      <c r="L16" s="20"/>
      <c r="M16" s="20"/>
    </row>
    <row r="17" spans="1:13">
      <c r="A17" s="14">
        <v>12</v>
      </c>
      <c r="B17" s="11" t="s">
        <v>29</v>
      </c>
      <c r="C17" s="30">
        <v>8.3000000000000004E-2</v>
      </c>
      <c r="D17" s="13">
        <v>5</v>
      </c>
      <c r="E17" s="155"/>
      <c r="F17" s="155"/>
      <c r="G17" s="27">
        <f>D17/E6*100</f>
        <v>100</v>
      </c>
      <c r="H17" s="27">
        <f>D17/F6*100</f>
        <v>100</v>
      </c>
      <c r="I17" s="19"/>
      <c r="J17" s="19"/>
      <c r="K17" s="13" t="e">
        <f t="shared" si="0"/>
        <v>#DIV/0!</v>
      </c>
      <c r="L17" s="20"/>
      <c r="M17" s="20"/>
    </row>
    <row r="18" spans="1:13">
      <c r="A18" s="15"/>
      <c r="B18" s="16" t="s">
        <v>30</v>
      </c>
      <c r="C18" s="17">
        <v>1</v>
      </c>
      <c r="D18" s="18">
        <f>SUM(D6:D17)/12</f>
        <v>4</v>
      </c>
      <c r="E18" s="18">
        <f t="shared" ref="E18:F18" si="1">SUM(E6:E17)</f>
        <v>5</v>
      </c>
      <c r="F18" s="18">
        <f t="shared" si="1"/>
        <v>5</v>
      </c>
      <c r="G18" s="13">
        <f>D18/E18*100</f>
        <v>80</v>
      </c>
      <c r="H18" s="13">
        <f>D18/F18*100</f>
        <v>80</v>
      </c>
      <c r="I18" s="18">
        <f>SUM(I6:I17)</f>
        <v>0</v>
      </c>
      <c r="J18" s="18">
        <f>SUM(J6:J17)</f>
        <v>0</v>
      </c>
      <c r="K18" s="13" t="e">
        <f t="shared" si="0"/>
        <v>#DIV/0!</v>
      </c>
      <c r="L18" s="15"/>
      <c r="M18" s="15"/>
    </row>
    <row r="19" spans="1:13">
      <c r="A19" s="109"/>
      <c r="B19" s="109"/>
      <c r="C19" s="109"/>
      <c r="D19" s="109"/>
      <c r="E19" s="109"/>
      <c r="F19" s="109"/>
      <c r="G19" s="109"/>
      <c r="H19" s="109"/>
      <c r="I19" s="75"/>
    </row>
  </sheetData>
  <mergeCells count="11">
    <mergeCell ref="L4:L5"/>
    <mergeCell ref="M4:M5"/>
    <mergeCell ref="D3:K3"/>
    <mergeCell ref="L3:M3"/>
    <mergeCell ref="D4:H4"/>
    <mergeCell ref="I4:K4"/>
    <mergeCell ref="A3:A5"/>
    <mergeCell ref="B3:B5"/>
    <mergeCell ref="C3:C5"/>
    <mergeCell ref="E6:E17"/>
    <mergeCell ref="F6:F17"/>
  </mergeCells>
  <printOptions horizontalCentered="1"/>
  <pageMargins left="0.19685039370078741" right="0.19685039370078741" top="1.1023622047244095" bottom="0.23622047244094491" header="0.31496062992125984" footer="0.31496062992125984"/>
  <pageSetup paperSize="10000" scale="92" fitToHeight="0"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tabColor rgb="FF00B0F0"/>
    <pageSetUpPr fitToPage="1"/>
  </sheetPr>
  <dimension ref="A1:M19"/>
  <sheetViews>
    <sheetView view="pageBreakPreview" topLeftCell="A4" zoomScale="80" zoomScaleNormal="100" workbookViewId="0">
      <selection activeCell="I16" sqref="I16:J17"/>
    </sheetView>
  </sheetViews>
  <sheetFormatPr defaultColWidth="9" defaultRowHeight="15"/>
  <cols>
    <col min="1" max="1" width="4.42578125" customWidth="1"/>
    <col min="2" max="2" width="22" customWidth="1"/>
    <col min="4" max="4" width="11.140625" customWidth="1"/>
    <col min="5" max="5" width="15.140625" customWidth="1"/>
    <col min="6" max="6" width="13.5703125" customWidth="1"/>
    <col min="7" max="7" width="11.7109375" customWidth="1"/>
    <col min="8" max="8" width="11.28515625" customWidth="1"/>
    <col min="9" max="9" width="15.140625" customWidth="1"/>
    <col min="10" max="10" width="22.42578125" customWidth="1"/>
    <col min="11" max="11" width="29.140625" customWidth="1"/>
    <col min="12" max="12" width="15" customWidth="1"/>
    <col min="13" max="13" width="10.85546875" customWidth="1"/>
  </cols>
  <sheetData>
    <row r="1" spans="1:13" ht="18.75">
      <c r="A1" s="22" t="s">
        <v>94</v>
      </c>
      <c r="B1" s="22"/>
      <c r="C1" s="22"/>
      <c r="D1" s="22"/>
      <c r="E1" s="2"/>
      <c r="F1" s="2"/>
      <c r="G1" s="3"/>
      <c r="H1" s="3"/>
      <c r="I1" s="3"/>
      <c r="J1" s="3"/>
      <c r="K1" s="3"/>
    </row>
    <row r="2" spans="1:13" ht="24.75" customHeight="1">
      <c r="A2" s="23" t="s">
        <v>0</v>
      </c>
      <c r="B2" s="24"/>
      <c r="C2" s="25" t="s">
        <v>1</v>
      </c>
      <c r="D2" s="23" t="s">
        <v>74</v>
      </c>
      <c r="E2" s="3"/>
      <c r="F2" s="3"/>
      <c r="G2" s="3"/>
      <c r="H2" s="3"/>
      <c r="I2" s="3"/>
      <c r="J2" s="3"/>
      <c r="K2" s="3"/>
    </row>
    <row r="3" spans="1:13" ht="26.25" customHeight="1">
      <c r="A3" s="145" t="s">
        <v>3</v>
      </c>
      <c r="B3" s="145" t="s">
        <v>4</v>
      </c>
      <c r="C3" s="143" t="s">
        <v>98</v>
      </c>
      <c r="D3" s="152" t="str">
        <f>D2</f>
        <v>Peserta Prolanis Aktif</v>
      </c>
      <c r="E3" s="152"/>
      <c r="F3" s="152"/>
      <c r="G3" s="152"/>
      <c r="H3" s="152"/>
      <c r="I3" s="152"/>
      <c r="J3" s="152"/>
      <c r="K3" s="137"/>
      <c r="L3" s="136" t="s">
        <v>5</v>
      </c>
      <c r="M3" s="137"/>
    </row>
    <row r="4" spans="1:13" ht="18">
      <c r="A4" s="146"/>
      <c r="B4" s="146"/>
      <c r="C4" s="148"/>
      <c r="D4" s="138" t="s">
        <v>6</v>
      </c>
      <c r="E4" s="138"/>
      <c r="F4" s="138"/>
      <c r="G4" s="138"/>
      <c r="H4" s="139"/>
      <c r="I4" s="140" t="s">
        <v>7</v>
      </c>
      <c r="J4" s="140"/>
      <c r="K4" s="141"/>
      <c r="L4" s="143" t="s">
        <v>8</v>
      </c>
      <c r="M4" s="143" t="s">
        <v>9</v>
      </c>
    </row>
    <row r="5" spans="1:13" ht="69" customHeight="1">
      <c r="A5" s="147"/>
      <c r="B5" s="147"/>
      <c r="C5" s="144"/>
      <c r="D5" s="8" t="s">
        <v>96</v>
      </c>
      <c r="E5" s="8" t="s">
        <v>11</v>
      </c>
      <c r="F5" s="9" t="s">
        <v>12</v>
      </c>
      <c r="G5" s="9" t="s">
        <v>34</v>
      </c>
      <c r="H5" s="9" t="s">
        <v>47</v>
      </c>
      <c r="I5" s="8" t="s">
        <v>97</v>
      </c>
      <c r="J5" s="9" t="s">
        <v>75</v>
      </c>
      <c r="K5" s="9" t="s">
        <v>17</v>
      </c>
      <c r="L5" s="144"/>
      <c r="M5" s="144"/>
    </row>
    <row r="6" spans="1:13">
      <c r="A6" s="10">
        <v>1</v>
      </c>
      <c r="B6" s="11" t="s">
        <v>18</v>
      </c>
      <c r="C6" s="123">
        <f>60/12</f>
        <v>5</v>
      </c>
      <c r="D6" s="13">
        <v>65</v>
      </c>
      <c r="E6" s="13">
        <v>70</v>
      </c>
      <c r="F6" s="13">
        <v>70</v>
      </c>
      <c r="G6" s="13">
        <f>D6/E6*100</f>
        <v>92.857142857142861</v>
      </c>
      <c r="H6" s="13">
        <f>D6/F6*100</f>
        <v>92.857142857142861</v>
      </c>
      <c r="I6" s="19">
        <v>1400000</v>
      </c>
      <c r="J6" s="19">
        <v>1400000</v>
      </c>
      <c r="K6" s="13">
        <f t="shared" ref="K6:K18" si="0">I6/J6*100</f>
        <v>100</v>
      </c>
      <c r="L6" s="40"/>
      <c r="M6" s="40"/>
    </row>
    <row r="7" spans="1:13">
      <c r="A7" s="14">
        <v>2</v>
      </c>
      <c r="B7" s="11" t="s">
        <v>19</v>
      </c>
      <c r="C7" s="123">
        <f t="shared" ref="C7:C17" si="1">60/12</f>
        <v>5</v>
      </c>
      <c r="D7" s="13">
        <v>65</v>
      </c>
      <c r="E7" s="13">
        <v>70</v>
      </c>
      <c r="F7" s="13">
        <v>70</v>
      </c>
      <c r="G7" s="27">
        <f>D7/E6*100</f>
        <v>92.857142857142861</v>
      </c>
      <c r="H7" s="27">
        <f>D7/F6*100</f>
        <v>92.857142857142861</v>
      </c>
      <c r="I7" s="19">
        <v>1400000</v>
      </c>
      <c r="J7" s="19">
        <v>1400000</v>
      </c>
      <c r="K7" s="13">
        <f t="shared" si="0"/>
        <v>100</v>
      </c>
      <c r="L7" s="40"/>
      <c r="M7" s="40"/>
    </row>
    <row r="8" spans="1:13">
      <c r="A8" s="14">
        <v>3</v>
      </c>
      <c r="B8" s="11" t="s">
        <v>20</v>
      </c>
      <c r="C8" s="123">
        <f t="shared" si="1"/>
        <v>5</v>
      </c>
      <c r="D8" s="13">
        <v>62</v>
      </c>
      <c r="E8" s="13">
        <v>70</v>
      </c>
      <c r="F8" s="13">
        <v>70</v>
      </c>
      <c r="G8" s="27">
        <f>D8/E6*100</f>
        <v>88.571428571428569</v>
      </c>
      <c r="H8" s="27">
        <f>D8/F6*100</f>
        <v>88.571428571428569</v>
      </c>
      <c r="I8" s="19">
        <v>1400000</v>
      </c>
      <c r="J8" s="19">
        <v>1400000</v>
      </c>
      <c r="K8" s="13">
        <f t="shared" si="0"/>
        <v>100</v>
      </c>
      <c r="L8" s="40"/>
      <c r="M8" s="40"/>
    </row>
    <row r="9" spans="1:13">
      <c r="A9" s="14">
        <v>4</v>
      </c>
      <c r="B9" s="11" t="s">
        <v>21</v>
      </c>
      <c r="C9" s="123">
        <f t="shared" si="1"/>
        <v>5</v>
      </c>
      <c r="D9" s="13">
        <v>64</v>
      </c>
      <c r="E9" s="13">
        <v>70</v>
      </c>
      <c r="F9" s="13">
        <v>70</v>
      </c>
      <c r="G9" s="27">
        <f>D9/E6*100</f>
        <v>91.428571428571431</v>
      </c>
      <c r="H9" s="27">
        <f>D9/F6*100</f>
        <v>91.428571428571431</v>
      </c>
      <c r="I9" s="19">
        <v>1400000</v>
      </c>
      <c r="J9" s="19">
        <v>1400000</v>
      </c>
      <c r="K9" s="13">
        <f t="shared" si="0"/>
        <v>100</v>
      </c>
      <c r="L9" s="40"/>
      <c r="M9" s="40"/>
    </row>
    <row r="10" spans="1:13">
      <c r="A10" s="14">
        <v>5</v>
      </c>
      <c r="B10" s="11" t="s">
        <v>22</v>
      </c>
      <c r="C10" s="123">
        <f t="shared" si="1"/>
        <v>5</v>
      </c>
      <c r="D10" s="13">
        <v>64</v>
      </c>
      <c r="E10" s="13">
        <v>70</v>
      </c>
      <c r="F10" s="13">
        <v>70</v>
      </c>
      <c r="G10" s="27">
        <f>D10/E6*100</f>
        <v>91.428571428571431</v>
      </c>
      <c r="H10" s="27">
        <f>D10/F6*100</f>
        <v>91.428571428571431</v>
      </c>
      <c r="I10" s="19">
        <v>1400000</v>
      </c>
      <c r="J10" s="19">
        <v>1400000</v>
      </c>
      <c r="K10" s="13">
        <f t="shared" si="0"/>
        <v>100</v>
      </c>
      <c r="L10" s="40"/>
      <c r="M10" s="40"/>
    </row>
    <row r="11" spans="1:13">
      <c r="A11" s="14">
        <v>6</v>
      </c>
      <c r="B11" s="11" t="s">
        <v>23</v>
      </c>
      <c r="C11" s="123">
        <f t="shared" si="1"/>
        <v>5</v>
      </c>
      <c r="D11" s="13">
        <v>62</v>
      </c>
      <c r="E11" s="13">
        <v>70</v>
      </c>
      <c r="F11" s="13">
        <v>70</v>
      </c>
      <c r="G11" s="27">
        <f>D11/E6*100</f>
        <v>88.571428571428569</v>
      </c>
      <c r="H11" s="27">
        <f>D11/F6*100</f>
        <v>88.571428571428569</v>
      </c>
      <c r="I11" s="19">
        <v>1400000</v>
      </c>
      <c r="J11" s="19">
        <v>1400000</v>
      </c>
      <c r="K11" s="13">
        <f t="shared" si="0"/>
        <v>100</v>
      </c>
      <c r="L11" s="40"/>
      <c r="M11" s="40"/>
    </row>
    <row r="12" spans="1:13">
      <c r="A12" s="14">
        <v>7</v>
      </c>
      <c r="B12" s="11" t="s">
        <v>24</v>
      </c>
      <c r="C12" s="123">
        <f t="shared" si="1"/>
        <v>5</v>
      </c>
      <c r="D12" s="13">
        <v>60</v>
      </c>
      <c r="E12" s="13">
        <v>70</v>
      </c>
      <c r="F12" s="13">
        <v>70</v>
      </c>
      <c r="G12" s="27">
        <f>D12/E6*100</f>
        <v>85.714285714285708</v>
      </c>
      <c r="H12" s="27">
        <f>D12/F6*100</f>
        <v>85.714285714285708</v>
      </c>
      <c r="I12" s="19">
        <v>1400000</v>
      </c>
      <c r="J12" s="19">
        <v>1400000</v>
      </c>
      <c r="K12" s="13">
        <f t="shared" si="0"/>
        <v>100</v>
      </c>
      <c r="L12" s="40"/>
      <c r="M12" s="40"/>
    </row>
    <row r="13" spans="1:13">
      <c r="A13" s="14">
        <v>8</v>
      </c>
      <c r="B13" s="11" t="s">
        <v>25</v>
      </c>
      <c r="C13" s="123">
        <f t="shared" si="1"/>
        <v>5</v>
      </c>
      <c r="D13" s="13">
        <v>63</v>
      </c>
      <c r="E13" s="13">
        <v>70</v>
      </c>
      <c r="F13" s="13">
        <v>70</v>
      </c>
      <c r="G13" s="27">
        <f>D13/E6*100</f>
        <v>90</v>
      </c>
      <c r="H13" s="27">
        <f>D13/F6*100</f>
        <v>90</v>
      </c>
      <c r="I13" s="19">
        <v>1400000</v>
      </c>
      <c r="J13" s="19">
        <v>1400000</v>
      </c>
      <c r="K13" s="13">
        <f t="shared" si="0"/>
        <v>100</v>
      </c>
      <c r="L13" s="40"/>
      <c r="M13" s="40"/>
    </row>
    <row r="14" spans="1:13">
      <c r="A14" s="14">
        <v>9</v>
      </c>
      <c r="B14" s="11" t="s">
        <v>26</v>
      </c>
      <c r="C14" s="123">
        <f t="shared" si="1"/>
        <v>5</v>
      </c>
      <c r="D14" s="13">
        <v>65</v>
      </c>
      <c r="E14" s="13">
        <v>70</v>
      </c>
      <c r="F14" s="13">
        <v>70</v>
      </c>
      <c r="G14" s="27">
        <f>D14/E6*100</f>
        <v>92.857142857142861</v>
      </c>
      <c r="H14" s="27">
        <f>D14/F6*100</f>
        <v>92.857142857142861</v>
      </c>
      <c r="I14" s="19">
        <v>1400000</v>
      </c>
      <c r="J14" s="19">
        <v>1400000</v>
      </c>
      <c r="K14" s="13">
        <f t="shared" si="0"/>
        <v>100</v>
      </c>
      <c r="L14" s="40"/>
      <c r="M14" s="40"/>
    </row>
    <row r="15" spans="1:13">
      <c r="A15" s="14">
        <v>10</v>
      </c>
      <c r="B15" s="11" t="s">
        <v>27</v>
      </c>
      <c r="C15" s="123">
        <f t="shared" si="1"/>
        <v>5</v>
      </c>
      <c r="D15" s="13">
        <v>64</v>
      </c>
      <c r="E15" s="13">
        <v>70</v>
      </c>
      <c r="F15" s="13">
        <v>70</v>
      </c>
      <c r="G15" s="27">
        <f>D15/E6*100</f>
        <v>91.428571428571431</v>
      </c>
      <c r="H15" s="27">
        <f>D15/F6*100</f>
        <v>91.428571428571431</v>
      </c>
      <c r="I15" s="19">
        <v>1400000</v>
      </c>
      <c r="J15" s="19">
        <v>1400000</v>
      </c>
      <c r="K15" s="13">
        <f t="shared" si="0"/>
        <v>100</v>
      </c>
      <c r="L15" s="40"/>
      <c r="M15" s="40"/>
    </row>
    <row r="16" spans="1:13">
      <c r="A16" s="14">
        <v>11</v>
      </c>
      <c r="B16" s="11" t="s">
        <v>28</v>
      </c>
      <c r="C16" s="123">
        <f t="shared" si="1"/>
        <v>5</v>
      </c>
      <c r="D16" s="13">
        <v>63</v>
      </c>
      <c r="E16" s="13">
        <v>70</v>
      </c>
      <c r="F16" s="13">
        <v>70</v>
      </c>
      <c r="G16" s="27">
        <f>D16/E6*100</f>
        <v>90</v>
      </c>
      <c r="H16" s="27">
        <f>D16/F6*100</f>
        <v>90</v>
      </c>
      <c r="I16" s="19">
        <v>1400000</v>
      </c>
      <c r="J16" s="19">
        <v>1400000</v>
      </c>
      <c r="K16" s="13">
        <f t="shared" si="0"/>
        <v>100</v>
      </c>
      <c r="L16" s="40"/>
      <c r="M16" s="40"/>
    </row>
    <row r="17" spans="1:13">
      <c r="A17" s="14">
        <v>12</v>
      </c>
      <c r="B17" s="11" t="s">
        <v>29</v>
      </c>
      <c r="C17" s="123">
        <f t="shared" si="1"/>
        <v>5</v>
      </c>
      <c r="D17" s="13">
        <v>65</v>
      </c>
      <c r="E17" s="13">
        <v>70</v>
      </c>
      <c r="F17" s="13">
        <v>70</v>
      </c>
      <c r="G17" s="27">
        <f>D17/E6*100</f>
        <v>92.857142857142861</v>
      </c>
      <c r="H17" s="27">
        <f>D17/F6*100</f>
        <v>92.857142857142861</v>
      </c>
      <c r="I17" s="19">
        <v>1400000</v>
      </c>
      <c r="J17" s="19">
        <v>1400000</v>
      </c>
      <c r="K17" s="13">
        <f t="shared" si="0"/>
        <v>100</v>
      </c>
      <c r="L17" s="40"/>
      <c r="M17" s="40"/>
    </row>
    <row r="18" spans="1:13">
      <c r="A18" s="15"/>
      <c r="B18" s="16" t="s">
        <v>30</v>
      </c>
      <c r="C18" s="17">
        <v>0.6</v>
      </c>
      <c r="D18" s="18">
        <f t="shared" ref="D18:E18" si="2">SUM(D6:D17)</f>
        <v>762</v>
      </c>
      <c r="E18" s="18">
        <f t="shared" si="2"/>
        <v>840</v>
      </c>
      <c r="F18" s="18">
        <f>SUM(F6:F17)</f>
        <v>840</v>
      </c>
      <c r="G18" s="13">
        <f>D18/E18*100</f>
        <v>90.714285714285708</v>
      </c>
      <c r="H18" s="13">
        <f>D18/F18*100</f>
        <v>90.714285714285708</v>
      </c>
      <c r="I18" s="18">
        <f>SUM(I6:I17)</f>
        <v>16800000</v>
      </c>
      <c r="J18" s="18">
        <f>SUM(J6:J17)</f>
        <v>16800000</v>
      </c>
      <c r="K18" s="13">
        <f t="shared" si="0"/>
        <v>100</v>
      </c>
      <c r="L18" s="15"/>
      <c r="M18" s="15"/>
    </row>
    <row r="19" spans="1:13">
      <c r="A19" s="109"/>
      <c r="B19" s="109"/>
      <c r="C19" s="109"/>
      <c r="D19" s="109"/>
      <c r="E19" s="109"/>
      <c r="F19" s="109"/>
      <c r="G19" s="109"/>
      <c r="H19" s="109"/>
      <c r="I19" s="75"/>
    </row>
  </sheetData>
  <mergeCells count="9">
    <mergeCell ref="D3:K3"/>
    <mergeCell ref="L3:M3"/>
    <mergeCell ref="D4:H4"/>
    <mergeCell ref="I4:K4"/>
    <mergeCell ref="A3:A5"/>
    <mergeCell ref="B3:B5"/>
    <mergeCell ref="C3:C5"/>
    <mergeCell ref="L4:L5"/>
    <mergeCell ref="M4:M5"/>
  </mergeCells>
  <printOptions horizontalCentered="1"/>
  <pageMargins left="0.19685039370078741" right="0.19685039370078741" top="1.1023622047244095" bottom="0.23622047244094491" header="0.31496062992125984" footer="0.31496062992125984"/>
  <pageSetup paperSize="10000" scale="84" fitToHeight="0"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tabColor rgb="FF7030A0"/>
    <pageSetUpPr fitToPage="1"/>
  </sheetPr>
  <dimension ref="A1:M19"/>
  <sheetViews>
    <sheetView view="pageBreakPreview" topLeftCell="A4" zoomScale="80" zoomScaleNormal="100" workbookViewId="0">
      <selection activeCell="J17" sqref="J17"/>
    </sheetView>
  </sheetViews>
  <sheetFormatPr defaultColWidth="9" defaultRowHeight="15"/>
  <cols>
    <col min="1" max="1" width="4.42578125" customWidth="1"/>
    <col min="2" max="2" width="22" customWidth="1"/>
    <col min="4" max="4" width="11.140625" customWidth="1"/>
    <col min="5" max="5" width="15.5703125" customWidth="1"/>
    <col min="6" max="6" width="14.5703125" customWidth="1"/>
    <col min="7" max="7" width="11.7109375" customWidth="1"/>
    <col min="8" max="8" width="11.28515625" customWidth="1"/>
    <col min="9" max="9" width="10.85546875" customWidth="1"/>
    <col min="10" max="10" width="19.85546875" customWidth="1"/>
    <col min="11" max="11" width="24.42578125" customWidth="1"/>
    <col min="12" max="12" width="22.85546875" customWidth="1"/>
    <col min="13" max="13" width="29" customWidth="1"/>
  </cols>
  <sheetData>
    <row r="1" spans="1:13" ht="18.75">
      <c r="A1" s="22" t="s">
        <v>94</v>
      </c>
      <c r="B1" s="22"/>
      <c r="C1" s="22"/>
      <c r="D1" s="22"/>
      <c r="E1" s="2"/>
      <c r="F1" s="2"/>
      <c r="G1" s="3"/>
      <c r="H1" s="3"/>
      <c r="I1" s="3"/>
      <c r="J1" s="3"/>
      <c r="K1" s="3"/>
    </row>
    <row r="2" spans="1:13" ht="24.75" customHeight="1">
      <c r="A2" s="23" t="s">
        <v>0</v>
      </c>
      <c r="B2" s="24"/>
      <c r="C2" s="25" t="s">
        <v>1</v>
      </c>
      <c r="D2" s="23" t="s">
        <v>76</v>
      </c>
      <c r="E2" s="3"/>
      <c r="F2" s="3"/>
      <c r="G2" s="3"/>
      <c r="H2" s="3"/>
      <c r="I2" s="3"/>
      <c r="J2" s="3"/>
      <c r="K2" s="3"/>
    </row>
    <row r="3" spans="1:13" ht="34.5" customHeight="1">
      <c r="A3" s="145" t="s">
        <v>3</v>
      </c>
      <c r="B3" s="145" t="s">
        <v>4</v>
      </c>
      <c r="C3" s="143" t="s">
        <v>98</v>
      </c>
      <c r="D3" s="152" t="str">
        <f>D2</f>
        <v>Keluarga rawan yang mendapat keperawatan kesehatan masyarakat (Home Care)</v>
      </c>
      <c r="E3" s="152"/>
      <c r="F3" s="152"/>
      <c r="G3" s="152"/>
      <c r="H3" s="152"/>
      <c r="I3" s="152"/>
      <c r="J3" s="152"/>
      <c r="K3" s="137"/>
      <c r="L3" s="136" t="s">
        <v>5</v>
      </c>
      <c r="M3" s="137"/>
    </row>
    <row r="4" spans="1:13" ht="18">
      <c r="A4" s="146"/>
      <c r="B4" s="146"/>
      <c r="C4" s="148"/>
      <c r="D4" s="138" t="s">
        <v>6</v>
      </c>
      <c r="E4" s="138"/>
      <c r="F4" s="138"/>
      <c r="G4" s="138"/>
      <c r="H4" s="139"/>
      <c r="I4" s="140" t="s">
        <v>7</v>
      </c>
      <c r="J4" s="140"/>
      <c r="K4" s="141"/>
      <c r="L4" s="143" t="s">
        <v>8</v>
      </c>
      <c r="M4" s="143" t="s">
        <v>9</v>
      </c>
    </row>
    <row r="5" spans="1:13" ht="69" customHeight="1">
      <c r="A5" s="147"/>
      <c r="B5" s="147"/>
      <c r="C5" s="144"/>
      <c r="D5" s="8" t="s">
        <v>96</v>
      </c>
      <c r="E5" s="8" t="s">
        <v>11</v>
      </c>
      <c r="F5" s="9" t="s">
        <v>12</v>
      </c>
      <c r="G5" s="9" t="s">
        <v>34</v>
      </c>
      <c r="H5" s="9" t="s">
        <v>47</v>
      </c>
      <c r="I5" s="8" t="s">
        <v>97</v>
      </c>
      <c r="J5" s="9" t="s">
        <v>16</v>
      </c>
      <c r="K5" s="9" t="s">
        <v>17</v>
      </c>
      <c r="L5" s="144"/>
      <c r="M5" s="144"/>
    </row>
    <row r="6" spans="1:13" ht="15" customHeight="1">
      <c r="A6" s="10">
        <v>1</v>
      </c>
      <c r="B6" s="11" t="s">
        <v>18</v>
      </c>
      <c r="C6" s="118">
        <f>70/12</f>
        <v>5.833333333333333</v>
      </c>
      <c r="D6" s="13">
        <v>45</v>
      </c>
      <c r="E6" s="13">
        <v>45</v>
      </c>
      <c r="F6" s="153">
        <v>4622</v>
      </c>
      <c r="G6" s="13">
        <f>D6/E6*100</f>
        <v>100</v>
      </c>
      <c r="H6" s="13">
        <f>D6/F6*100</f>
        <v>0.97360450021635647</v>
      </c>
      <c r="I6" s="19">
        <v>0</v>
      </c>
      <c r="J6" s="19">
        <v>0</v>
      </c>
      <c r="K6" s="13" t="e">
        <f t="shared" ref="K6:K18" si="0">I6/J6*100</f>
        <v>#DIV/0!</v>
      </c>
      <c r="L6" s="29"/>
      <c r="M6" s="29"/>
    </row>
    <row r="7" spans="1:13" ht="14.25" customHeight="1">
      <c r="A7" s="14">
        <v>2</v>
      </c>
      <c r="B7" s="11" t="s">
        <v>19</v>
      </c>
      <c r="C7" s="118">
        <f t="shared" ref="C7:C17" si="1">70/12</f>
        <v>5.833333333333333</v>
      </c>
      <c r="D7" s="13">
        <v>200</v>
      </c>
      <c r="E7" s="13">
        <v>200</v>
      </c>
      <c r="F7" s="154"/>
      <c r="G7" s="27">
        <f>D7/E6*100</f>
        <v>444.44444444444446</v>
      </c>
      <c r="H7" s="27">
        <f>D7/F6*100</f>
        <v>4.3271311120726956</v>
      </c>
      <c r="I7" s="19">
        <v>0</v>
      </c>
      <c r="J7" s="19">
        <v>0</v>
      </c>
      <c r="K7" s="13" t="e">
        <f t="shared" si="0"/>
        <v>#DIV/0!</v>
      </c>
      <c r="L7" s="29"/>
      <c r="M7" s="29"/>
    </row>
    <row r="8" spans="1:13" ht="14.25" customHeight="1">
      <c r="A8" s="14">
        <v>3</v>
      </c>
      <c r="B8" s="11" t="s">
        <v>20</v>
      </c>
      <c r="C8" s="118">
        <f t="shared" si="1"/>
        <v>5.833333333333333</v>
      </c>
      <c r="D8" s="13">
        <v>480</v>
      </c>
      <c r="E8" s="13">
        <v>480</v>
      </c>
      <c r="F8" s="154"/>
      <c r="G8" s="27">
        <f>D8/E6*100</f>
        <v>1066.6666666666665</v>
      </c>
      <c r="H8" s="27">
        <f>D8/F6*100</f>
        <v>10.38511466897447</v>
      </c>
      <c r="I8" s="19">
        <v>0</v>
      </c>
      <c r="J8" s="19">
        <v>0</v>
      </c>
      <c r="K8" s="13" t="e">
        <f t="shared" si="0"/>
        <v>#DIV/0!</v>
      </c>
      <c r="L8" s="29"/>
      <c r="M8" s="29"/>
    </row>
    <row r="9" spans="1:13" ht="15" customHeight="1">
      <c r="A9" s="14">
        <v>4</v>
      </c>
      <c r="B9" s="11" t="s">
        <v>21</v>
      </c>
      <c r="C9" s="118">
        <f t="shared" si="1"/>
        <v>5.833333333333333</v>
      </c>
      <c r="D9" s="13">
        <v>558</v>
      </c>
      <c r="E9" s="13">
        <v>558</v>
      </c>
      <c r="F9" s="154"/>
      <c r="G9" s="27">
        <f>D9/E6*100</f>
        <v>1240</v>
      </c>
      <c r="H9" s="119">
        <f>D9/F6*100</f>
        <v>12.072695802682821</v>
      </c>
      <c r="I9" s="19">
        <v>0</v>
      </c>
      <c r="J9" s="19">
        <v>0</v>
      </c>
      <c r="K9" s="13" t="e">
        <f t="shared" si="0"/>
        <v>#DIV/0!</v>
      </c>
      <c r="L9" s="29"/>
      <c r="M9" s="29"/>
    </row>
    <row r="10" spans="1:13">
      <c r="A10" s="14">
        <v>5</v>
      </c>
      <c r="B10" s="11" t="s">
        <v>22</v>
      </c>
      <c r="C10" s="118">
        <f t="shared" si="1"/>
        <v>5.833333333333333</v>
      </c>
      <c r="D10" s="13">
        <v>845</v>
      </c>
      <c r="E10" s="13">
        <v>845</v>
      </c>
      <c r="F10" s="154"/>
      <c r="G10" s="27">
        <f>D10/E6*100</f>
        <v>1877.7777777777778</v>
      </c>
      <c r="H10" s="119">
        <f>D10/F6*100</f>
        <v>18.28212894850714</v>
      </c>
      <c r="I10" s="19">
        <v>0</v>
      </c>
      <c r="J10" s="19">
        <v>0</v>
      </c>
      <c r="K10" s="13" t="e">
        <f t="shared" si="0"/>
        <v>#DIV/0!</v>
      </c>
      <c r="L10" s="29"/>
      <c r="M10" s="29"/>
    </row>
    <row r="11" spans="1:13">
      <c r="A11" s="14">
        <v>6</v>
      </c>
      <c r="B11" s="11" t="s">
        <v>23</v>
      </c>
      <c r="C11" s="118">
        <f t="shared" si="1"/>
        <v>5.833333333333333</v>
      </c>
      <c r="D11" s="13">
        <v>1135</v>
      </c>
      <c r="E11" s="13">
        <v>1135</v>
      </c>
      <c r="F11" s="154"/>
      <c r="G11" s="27">
        <f>D11/E6*100</f>
        <v>2522.2222222222222</v>
      </c>
      <c r="H11" s="119">
        <f>D11/F6*100</f>
        <v>24.55646906101255</v>
      </c>
      <c r="I11" s="19">
        <v>0</v>
      </c>
      <c r="J11" s="19">
        <v>0</v>
      </c>
      <c r="K11" s="13" t="e">
        <f t="shared" si="0"/>
        <v>#DIV/0!</v>
      </c>
      <c r="L11" s="29"/>
      <c r="M11" s="29"/>
    </row>
    <row r="12" spans="1:13">
      <c r="A12" s="14">
        <v>7</v>
      </c>
      <c r="B12" s="11" t="s">
        <v>24</v>
      </c>
      <c r="C12" s="118">
        <f t="shared" si="1"/>
        <v>5.833333333333333</v>
      </c>
      <c r="D12" s="13">
        <v>1540</v>
      </c>
      <c r="E12" s="13">
        <v>1540</v>
      </c>
      <c r="F12" s="154"/>
      <c r="G12" s="27">
        <f>D12/E6*100</f>
        <v>3422.2222222222222</v>
      </c>
      <c r="H12" s="119">
        <f>D12/F6*100</f>
        <v>33.31890956295976</v>
      </c>
      <c r="I12" s="19">
        <v>0</v>
      </c>
      <c r="J12" s="19">
        <v>0</v>
      </c>
      <c r="K12" s="13" t="e">
        <f t="shared" si="0"/>
        <v>#DIV/0!</v>
      </c>
      <c r="L12" s="29"/>
      <c r="M12" s="29"/>
    </row>
    <row r="13" spans="1:13">
      <c r="A13" s="14">
        <v>8</v>
      </c>
      <c r="B13" s="11" t="s">
        <v>25</v>
      </c>
      <c r="C13" s="118">
        <f t="shared" si="1"/>
        <v>5.833333333333333</v>
      </c>
      <c r="D13" s="13">
        <v>1850</v>
      </c>
      <c r="E13" s="13">
        <v>1850</v>
      </c>
      <c r="F13" s="154"/>
      <c r="G13" s="27">
        <f>D13/E6*100</f>
        <v>4111.1111111111113</v>
      </c>
      <c r="H13" s="119">
        <f>D13/F6*100</f>
        <v>40.025962786672437</v>
      </c>
      <c r="I13" s="19">
        <v>0</v>
      </c>
      <c r="J13" s="19">
        <v>0</v>
      </c>
      <c r="K13" s="13" t="e">
        <f t="shared" si="0"/>
        <v>#DIV/0!</v>
      </c>
      <c r="L13" s="29"/>
      <c r="M13" s="29"/>
    </row>
    <row r="14" spans="1:13">
      <c r="A14" s="14">
        <v>9</v>
      </c>
      <c r="B14" s="11" t="s">
        <v>26</v>
      </c>
      <c r="C14" s="118">
        <f t="shared" si="1"/>
        <v>5.833333333333333</v>
      </c>
      <c r="D14" s="13">
        <v>2035</v>
      </c>
      <c r="E14" s="13">
        <v>2035</v>
      </c>
      <c r="F14" s="154"/>
      <c r="G14" s="27">
        <f>D14/E6*100</f>
        <v>4522.2222222222217</v>
      </c>
      <c r="H14" s="119">
        <f>D14/F6*100</f>
        <v>44.028559065339678</v>
      </c>
      <c r="I14" s="19">
        <v>0</v>
      </c>
      <c r="J14" s="19">
        <v>0</v>
      </c>
      <c r="K14" s="13" t="e">
        <f t="shared" si="0"/>
        <v>#DIV/0!</v>
      </c>
      <c r="L14" s="29"/>
      <c r="M14" s="29"/>
    </row>
    <row r="15" spans="1:13">
      <c r="A15" s="14">
        <v>10</v>
      </c>
      <c r="B15" s="11" t="s">
        <v>27</v>
      </c>
      <c r="C15" s="118">
        <f t="shared" si="1"/>
        <v>5.833333333333333</v>
      </c>
      <c r="D15" s="13">
        <v>2525</v>
      </c>
      <c r="E15" s="13">
        <v>2525</v>
      </c>
      <c r="F15" s="154"/>
      <c r="G15" s="27">
        <f>D15/E6*100</f>
        <v>5611.1111111111113</v>
      </c>
      <c r="H15" s="119">
        <f>D15/F6*100</f>
        <v>54.630030289917784</v>
      </c>
      <c r="I15" s="19">
        <v>0</v>
      </c>
      <c r="J15" s="19">
        <v>0</v>
      </c>
      <c r="K15" s="13" t="e">
        <f t="shared" si="0"/>
        <v>#DIV/0!</v>
      </c>
      <c r="L15" s="29"/>
      <c r="M15" s="29"/>
    </row>
    <row r="16" spans="1:13">
      <c r="A16" s="14">
        <v>11</v>
      </c>
      <c r="B16" s="11" t="s">
        <v>28</v>
      </c>
      <c r="C16" s="118">
        <f t="shared" si="1"/>
        <v>5.833333333333333</v>
      </c>
      <c r="D16" s="13">
        <v>2910</v>
      </c>
      <c r="E16" s="13">
        <v>2910</v>
      </c>
      <c r="F16" s="154"/>
      <c r="G16" s="27">
        <f>D16/E6*100</f>
        <v>6466.666666666667</v>
      </c>
      <c r="H16" s="119">
        <f>D16/F6*100</f>
        <v>62.959757680657724</v>
      </c>
      <c r="I16" s="19">
        <v>0</v>
      </c>
      <c r="J16" s="19">
        <v>0</v>
      </c>
      <c r="K16" s="13" t="e">
        <f t="shared" si="0"/>
        <v>#DIV/0!</v>
      </c>
      <c r="L16" s="29"/>
      <c r="M16" s="29"/>
    </row>
    <row r="17" spans="1:13">
      <c r="A17" s="14">
        <v>12</v>
      </c>
      <c r="B17" s="11" t="s">
        <v>29</v>
      </c>
      <c r="C17" s="118">
        <f t="shared" si="1"/>
        <v>5.833333333333333</v>
      </c>
      <c r="D17" s="13">
        <v>3210</v>
      </c>
      <c r="E17" s="13">
        <v>3210</v>
      </c>
      <c r="F17" s="155"/>
      <c r="G17" s="27">
        <f>D17/E6*100</f>
        <v>7133.333333333333</v>
      </c>
      <c r="H17" s="119">
        <f>D17/F6*100</f>
        <v>69.450454348766769</v>
      </c>
      <c r="I17" s="19">
        <v>0</v>
      </c>
      <c r="J17" s="19">
        <v>0</v>
      </c>
      <c r="K17" s="13" t="e">
        <f t="shared" si="0"/>
        <v>#DIV/0!</v>
      </c>
      <c r="L17" s="29"/>
      <c r="M17" s="29"/>
    </row>
    <row r="18" spans="1:13">
      <c r="A18" s="15"/>
      <c r="B18" s="16" t="s">
        <v>30</v>
      </c>
      <c r="C18" s="17">
        <v>0.7</v>
      </c>
      <c r="D18" s="18">
        <f t="shared" ref="D18:F18" si="2">SUM(D6:D17)</f>
        <v>17333</v>
      </c>
      <c r="E18" s="18">
        <f t="shared" si="2"/>
        <v>17333</v>
      </c>
      <c r="F18" s="18">
        <f t="shared" si="2"/>
        <v>4622</v>
      </c>
      <c r="G18" s="13">
        <f>D18/E18*100</f>
        <v>100</v>
      </c>
      <c r="H18" s="118">
        <f>D18/F18*100</f>
        <v>375.01081782778016</v>
      </c>
      <c r="I18" s="18">
        <f>SUM(I6:I17)</f>
        <v>0</v>
      </c>
      <c r="J18" s="18">
        <f>SUM(J6:J17)</f>
        <v>0</v>
      </c>
      <c r="K18" s="13" t="e">
        <f t="shared" si="0"/>
        <v>#DIV/0!</v>
      </c>
      <c r="L18" s="29"/>
      <c r="M18" s="29"/>
    </row>
    <row r="19" spans="1:13">
      <c r="A19" s="109"/>
      <c r="B19" s="109"/>
      <c r="C19" s="109"/>
      <c r="D19" s="109"/>
      <c r="E19" s="109"/>
      <c r="F19" s="109"/>
      <c r="G19" s="109"/>
      <c r="H19" s="109"/>
      <c r="I19" s="75"/>
    </row>
  </sheetData>
  <mergeCells count="10">
    <mergeCell ref="M4:M5"/>
    <mergeCell ref="D3:K3"/>
    <mergeCell ref="L3:M3"/>
    <mergeCell ref="D4:H4"/>
    <mergeCell ref="I4:K4"/>
    <mergeCell ref="A3:A5"/>
    <mergeCell ref="B3:B5"/>
    <mergeCell ref="C3:C5"/>
    <mergeCell ref="F6:F17"/>
    <mergeCell ref="L4:L5"/>
  </mergeCells>
  <printOptions horizontalCentered="1"/>
  <pageMargins left="0.19685039370078741" right="0.19685039370078741" top="1.1023622047244095" bottom="0.23622047244094491" header="0.31496062992125984" footer="0.31496062992125984"/>
  <pageSetup paperSize="10000" scale="78" fitToHeight="0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tabColor theme="4" tint="-0.499984740745262"/>
    <pageSetUpPr fitToPage="1"/>
  </sheetPr>
  <dimension ref="A1:M19"/>
  <sheetViews>
    <sheetView view="pageBreakPreview" topLeftCell="A4" zoomScale="80" zoomScaleNormal="100" workbookViewId="0">
      <selection activeCell="D17" sqref="D17"/>
    </sheetView>
  </sheetViews>
  <sheetFormatPr defaultColWidth="9" defaultRowHeight="15"/>
  <cols>
    <col min="1" max="1" width="4.42578125" customWidth="1"/>
    <col min="2" max="2" width="22" customWidth="1"/>
    <col min="4" max="4" width="11.140625" customWidth="1"/>
    <col min="5" max="5" width="13.85546875" customWidth="1"/>
    <col min="6" max="6" width="12.42578125" customWidth="1"/>
    <col min="7" max="7" width="11.7109375" customWidth="1"/>
    <col min="8" max="8" width="11.28515625" customWidth="1"/>
    <col min="9" max="9" width="10.85546875" customWidth="1"/>
    <col min="10" max="10" width="16.42578125" customWidth="1"/>
    <col min="11" max="11" width="29.140625" customWidth="1"/>
    <col min="12" max="12" width="14.42578125" customWidth="1"/>
    <col min="13" max="13" width="11.85546875" customWidth="1"/>
  </cols>
  <sheetData>
    <row r="1" spans="1:13" ht="18.75">
      <c r="A1" s="22" t="s">
        <v>94</v>
      </c>
      <c r="B1" s="22"/>
      <c r="C1" s="22"/>
      <c r="D1" s="22"/>
      <c r="E1" s="2"/>
      <c r="F1" s="2"/>
      <c r="G1" s="3"/>
      <c r="H1" s="3"/>
      <c r="I1" s="3"/>
      <c r="J1" s="3"/>
      <c r="K1" s="3"/>
    </row>
    <row r="2" spans="1:13" ht="24.75" customHeight="1">
      <c r="A2" s="23" t="s">
        <v>0</v>
      </c>
      <c r="B2" s="24"/>
      <c r="C2" s="25" t="s">
        <v>1</v>
      </c>
      <c r="D2" s="26" t="s">
        <v>77</v>
      </c>
      <c r="E2" s="3"/>
      <c r="F2" s="3"/>
      <c r="G2" s="3"/>
      <c r="H2" s="3"/>
      <c r="I2" s="3"/>
      <c r="J2" s="3"/>
      <c r="K2" s="3"/>
    </row>
    <row r="3" spans="1:13" ht="26.25" customHeight="1">
      <c r="A3" s="145" t="s">
        <v>3</v>
      </c>
      <c r="B3" s="145" t="s">
        <v>4</v>
      </c>
      <c r="C3" s="143" t="s">
        <v>95</v>
      </c>
      <c r="D3" s="152" t="str">
        <f>D2</f>
        <v>Puskesmas Terakreditasi</v>
      </c>
      <c r="E3" s="152"/>
      <c r="F3" s="152"/>
      <c r="G3" s="152"/>
      <c r="H3" s="152"/>
      <c r="I3" s="152"/>
      <c r="J3" s="152"/>
      <c r="K3" s="137"/>
      <c r="L3" s="136" t="s">
        <v>5</v>
      </c>
      <c r="M3" s="137"/>
    </row>
    <row r="4" spans="1:13" ht="18">
      <c r="A4" s="146"/>
      <c r="B4" s="146"/>
      <c r="C4" s="148"/>
      <c r="D4" s="138" t="s">
        <v>6</v>
      </c>
      <c r="E4" s="138"/>
      <c r="F4" s="138"/>
      <c r="G4" s="138"/>
      <c r="H4" s="139"/>
      <c r="I4" s="140" t="s">
        <v>7</v>
      </c>
      <c r="J4" s="140"/>
      <c r="K4" s="141"/>
      <c r="L4" s="143" t="s">
        <v>8</v>
      </c>
      <c r="M4" s="143" t="s">
        <v>9</v>
      </c>
    </row>
    <row r="5" spans="1:13" ht="69" customHeight="1">
      <c r="A5" s="147"/>
      <c r="B5" s="147"/>
      <c r="C5" s="144"/>
      <c r="D5" s="8" t="s">
        <v>96</v>
      </c>
      <c r="E5" s="8" t="s">
        <v>11</v>
      </c>
      <c r="F5" s="9" t="s">
        <v>12</v>
      </c>
      <c r="G5" s="9" t="s">
        <v>34</v>
      </c>
      <c r="H5" s="9" t="s">
        <v>47</v>
      </c>
      <c r="I5" s="8" t="s">
        <v>97</v>
      </c>
      <c r="J5" s="9" t="s">
        <v>16</v>
      </c>
      <c r="K5" s="9" t="s">
        <v>17</v>
      </c>
      <c r="L5" s="144"/>
      <c r="M5" s="144"/>
    </row>
    <row r="6" spans="1:13">
      <c r="A6" s="10">
        <v>1</v>
      </c>
      <c r="B6" s="11" t="s">
        <v>18</v>
      </c>
      <c r="C6" s="12">
        <v>8.3000000000000004E-2</v>
      </c>
      <c r="D6" s="13">
        <v>0</v>
      </c>
      <c r="E6" s="153">
        <v>1</v>
      </c>
      <c r="F6" s="153">
        <v>1</v>
      </c>
      <c r="G6" s="13">
        <f>D6/E6*100</f>
        <v>0</v>
      </c>
      <c r="H6" s="13">
        <f>D6/F6*100</f>
        <v>0</v>
      </c>
      <c r="I6" s="19"/>
      <c r="J6" s="19"/>
      <c r="K6" s="13" t="e">
        <f t="shared" ref="K6:K18" si="0">I6/J6*100</f>
        <v>#DIV/0!</v>
      </c>
      <c r="L6" s="40"/>
      <c r="M6" s="40"/>
    </row>
    <row r="7" spans="1:13">
      <c r="A7" s="14">
        <v>2</v>
      </c>
      <c r="B7" s="11" t="s">
        <v>19</v>
      </c>
      <c r="C7" s="12">
        <v>8.3000000000000004E-2</v>
      </c>
      <c r="D7" s="13">
        <v>0</v>
      </c>
      <c r="E7" s="154"/>
      <c r="F7" s="154"/>
      <c r="G7" s="27">
        <f>D7/E6*100</f>
        <v>0</v>
      </c>
      <c r="H7" s="27">
        <f>D7/F6*100</f>
        <v>0</v>
      </c>
      <c r="I7" s="19"/>
      <c r="J7" s="19"/>
      <c r="K7" s="13" t="e">
        <f t="shared" si="0"/>
        <v>#DIV/0!</v>
      </c>
      <c r="L7" s="40"/>
      <c r="M7" s="40"/>
    </row>
    <row r="8" spans="1:13">
      <c r="A8" s="14">
        <v>3</v>
      </c>
      <c r="B8" s="11" t="s">
        <v>20</v>
      </c>
      <c r="C8" s="12">
        <v>8.3000000000000004E-2</v>
      </c>
      <c r="D8" s="13">
        <v>0</v>
      </c>
      <c r="E8" s="154"/>
      <c r="F8" s="154"/>
      <c r="G8" s="27">
        <f>D8/E6*100</f>
        <v>0</v>
      </c>
      <c r="H8" s="27">
        <f>D8/F6*100</f>
        <v>0</v>
      </c>
      <c r="I8" s="19"/>
      <c r="J8" s="19"/>
      <c r="K8" s="13" t="e">
        <f t="shared" si="0"/>
        <v>#DIV/0!</v>
      </c>
      <c r="L8" s="40"/>
      <c r="M8" s="40"/>
    </row>
    <row r="9" spans="1:13">
      <c r="A9" s="14">
        <v>4</v>
      </c>
      <c r="B9" s="11" t="s">
        <v>21</v>
      </c>
      <c r="C9" s="12">
        <v>8.3000000000000004E-2</v>
      </c>
      <c r="D9" s="13">
        <v>0</v>
      </c>
      <c r="E9" s="154"/>
      <c r="F9" s="154"/>
      <c r="G9" s="27">
        <f>D9/E6*100</f>
        <v>0</v>
      </c>
      <c r="H9" s="27">
        <f>D9/F6*100</f>
        <v>0</v>
      </c>
      <c r="I9" s="19"/>
      <c r="J9" s="19"/>
      <c r="K9" s="13" t="e">
        <f t="shared" si="0"/>
        <v>#DIV/0!</v>
      </c>
      <c r="L9" s="40"/>
      <c r="M9" s="40"/>
    </row>
    <row r="10" spans="1:13">
      <c r="A10" s="14">
        <v>5</v>
      </c>
      <c r="B10" s="11" t="s">
        <v>22</v>
      </c>
      <c r="C10" s="12">
        <v>8.3000000000000004E-2</v>
      </c>
      <c r="D10" s="13">
        <v>0</v>
      </c>
      <c r="E10" s="154"/>
      <c r="F10" s="154"/>
      <c r="G10" s="27">
        <f>D10/E6*100</f>
        <v>0</v>
      </c>
      <c r="H10" s="27">
        <f>D10/F6*100</f>
        <v>0</v>
      </c>
      <c r="I10" s="19"/>
      <c r="J10" s="19"/>
      <c r="K10" s="13" t="e">
        <f t="shared" si="0"/>
        <v>#DIV/0!</v>
      </c>
      <c r="L10" s="40"/>
      <c r="M10" s="40"/>
    </row>
    <row r="11" spans="1:13">
      <c r="A11" s="14">
        <v>6</v>
      </c>
      <c r="B11" s="11" t="s">
        <v>23</v>
      </c>
      <c r="C11" s="12">
        <v>8.3000000000000004E-2</v>
      </c>
      <c r="D11" s="13">
        <v>0</v>
      </c>
      <c r="E11" s="154"/>
      <c r="F11" s="154"/>
      <c r="G11" s="27">
        <f>D11/E6*100</f>
        <v>0</v>
      </c>
      <c r="H11" s="27">
        <f>D11/F6*100</f>
        <v>0</v>
      </c>
      <c r="I11" s="19"/>
      <c r="J11" s="19"/>
      <c r="K11" s="13" t="e">
        <f t="shared" si="0"/>
        <v>#DIV/0!</v>
      </c>
      <c r="L11" s="40"/>
      <c r="M11" s="40"/>
    </row>
    <row r="12" spans="1:13">
      <c r="A12" s="14">
        <v>7</v>
      </c>
      <c r="B12" s="11" t="s">
        <v>24</v>
      </c>
      <c r="C12" s="12">
        <v>8.3000000000000004E-2</v>
      </c>
      <c r="D12" s="13">
        <v>0</v>
      </c>
      <c r="E12" s="154"/>
      <c r="F12" s="154"/>
      <c r="G12" s="27">
        <f>D12/E6*100</f>
        <v>0</v>
      </c>
      <c r="H12" s="27">
        <f>D12/F6*100</f>
        <v>0</v>
      </c>
      <c r="I12" s="19"/>
      <c r="J12" s="19"/>
      <c r="K12" s="13" t="e">
        <f t="shared" si="0"/>
        <v>#DIV/0!</v>
      </c>
      <c r="L12" s="40"/>
      <c r="M12" s="40"/>
    </row>
    <row r="13" spans="1:13">
      <c r="A13" s="14">
        <v>8</v>
      </c>
      <c r="B13" s="11" t="s">
        <v>25</v>
      </c>
      <c r="C13" s="12">
        <v>8.3000000000000004E-2</v>
      </c>
      <c r="D13" s="13">
        <v>1</v>
      </c>
      <c r="E13" s="154"/>
      <c r="F13" s="154"/>
      <c r="G13" s="27">
        <f>D13/E6*100</f>
        <v>100</v>
      </c>
      <c r="H13" s="27">
        <f>D13/F6*100</f>
        <v>100</v>
      </c>
      <c r="I13" s="19"/>
      <c r="J13" s="19"/>
      <c r="K13" s="13" t="e">
        <f t="shared" si="0"/>
        <v>#DIV/0!</v>
      </c>
      <c r="L13" s="40"/>
      <c r="M13" s="40"/>
    </row>
    <row r="14" spans="1:13">
      <c r="A14" s="14">
        <v>9</v>
      </c>
      <c r="B14" s="11" t="s">
        <v>26</v>
      </c>
      <c r="C14" s="12">
        <v>8.3000000000000004E-2</v>
      </c>
      <c r="D14" s="13">
        <v>0</v>
      </c>
      <c r="E14" s="154"/>
      <c r="F14" s="154"/>
      <c r="G14" s="27">
        <f>D14/E6*100</f>
        <v>0</v>
      </c>
      <c r="H14" s="27">
        <f>D14/F6*100</f>
        <v>0</v>
      </c>
      <c r="I14" s="19"/>
      <c r="J14" s="19"/>
      <c r="K14" s="13" t="e">
        <f t="shared" si="0"/>
        <v>#DIV/0!</v>
      </c>
      <c r="L14" s="40"/>
      <c r="M14" s="40"/>
    </row>
    <row r="15" spans="1:13">
      <c r="A15" s="14">
        <v>10</v>
      </c>
      <c r="B15" s="11" t="s">
        <v>27</v>
      </c>
      <c r="C15" s="12">
        <v>8.3000000000000004E-2</v>
      </c>
      <c r="D15" s="13">
        <v>0</v>
      </c>
      <c r="E15" s="154"/>
      <c r="F15" s="154"/>
      <c r="G15" s="27">
        <f>D15/E6*100</f>
        <v>0</v>
      </c>
      <c r="H15" s="27">
        <f>D15/F6*100</f>
        <v>0</v>
      </c>
      <c r="I15" s="19"/>
      <c r="J15" s="19"/>
      <c r="K15" s="13" t="e">
        <f t="shared" si="0"/>
        <v>#DIV/0!</v>
      </c>
      <c r="L15" s="40"/>
      <c r="M15" s="40"/>
    </row>
    <row r="16" spans="1:13">
      <c r="A16" s="14">
        <v>11</v>
      </c>
      <c r="B16" s="11" t="s">
        <v>28</v>
      </c>
      <c r="C16" s="12">
        <v>8.3000000000000004E-2</v>
      </c>
      <c r="D16" s="13">
        <v>0</v>
      </c>
      <c r="E16" s="154"/>
      <c r="F16" s="154"/>
      <c r="G16" s="27">
        <f>D16/E6*100</f>
        <v>0</v>
      </c>
      <c r="H16" s="27">
        <f>D16/F6*100</f>
        <v>0</v>
      </c>
      <c r="I16" s="19"/>
      <c r="J16" s="19"/>
      <c r="K16" s="13" t="e">
        <f t="shared" si="0"/>
        <v>#DIV/0!</v>
      </c>
      <c r="L16" s="40"/>
      <c r="M16" s="40"/>
    </row>
    <row r="17" spans="1:13">
      <c r="A17" s="14">
        <v>12</v>
      </c>
      <c r="B17" s="11" t="s">
        <v>29</v>
      </c>
      <c r="C17" s="12">
        <v>8.3000000000000004E-2</v>
      </c>
      <c r="D17" s="13">
        <v>0</v>
      </c>
      <c r="E17" s="155"/>
      <c r="F17" s="155"/>
      <c r="G17" s="27">
        <f>D17/E6*100</f>
        <v>0</v>
      </c>
      <c r="H17" s="27">
        <f>D17/F6*100</f>
        <v>0</v>
      </c>
      <c r="I17" s="19"/>
      <c r="J17" s="19"/>
      <c r="K17" s="13" t="e">
        <f t="shared" si="0"/>
        <v>#DIV/0!</v>
      </c>
      <c r="L17" s="40"/>
      <c r="M17" s="40"/>
    </row>
    <row r="18" spans="1:13">
      <c r="A18" s="15"/>
      <c r="B18" s="16" t="s">
        <v>30</v>
      </c>
      <c r="C18" s="17">
        <v>1</v>
      </c>
      <c r="D18" s="18">
        <f t="shared" ref="D18:F18" si="1">SUM(D6:D17)</f>
        <v>1</v>
      </c>
      <c r="E18" s="18">
        <f t="shared" si="1"/>
        <v>1</v>
      </c>
      <c r="F18" s="18">
        <f t="shared" si="1"/>
        <v>1</v>
      </c>
      <c r="G18" s="13">
        <f>D18/E18*100</f>
        <v>100</v>
      </c>
      <c r="H18" s="13">
        <f>D18/F18*100</f>
        <v>100</v>
      </c>
      <c r="I18" s="18">
        <f>SUM(I6:I17)</f>
        <v>0</v>
      </c>
      <c r="J18" s="18">
        <f>SUM(J6:J17)</f>
        <v>0</v>
      </c>
      <c r="K18" s="13" t="e">
        <f t="shared" si="0"/>
        <v>#DIV/0!</v>
      </c>
      <c r="L18" s="15"/>
      <c r="M18" s="15"/>
    </row>
    <row r="19" spans="1:13">
      <c r="A19" s="109"/>
      <c r="B19" s="109"/>
      <c r="C19" s="109"/>
      <c r="D19" s="109">
        <f>SUM(D11:D14)</f>
        <v>1</v>
      </c>
      <c r="E19" s="109"/>
      <c r="F19" s="109"/>
      <c r="G19" s="109"/>
      <c r="H19" s="109"/>
      <c r="I19" s="75">
        <f>SUM(I11:I14)</f>
        <v>0</v>
      </c>
    </row>
  </sheetData>
  <mergeCells count="11">
    <mergeCell ref="L4:L5"/>
    <mergeCell ref="M4:M5"/>
    <mergeCell ref="D3:K3"/>
    <mergeCell ref="L3:M3"/>
    <mergeCell ref="D4:H4"/>
    <mergeCell ref="I4:K4"/>
    <mergeCell ref="A3:A5"/>
    <mergeCell ref="B3:B5"/>
    <mergeCell ref="C3:C5"/>
    <mergeCell ref="E6:E17"/>
    <mergeCell ref="F6:F17"/>
  </mergeCells>
  <printOptions horizontalCentered="1"/>
  <pageMargins left="0.19685039370078741" right="0.19685039370078741" top="1.1023622047244095" bottom="0.23622047244094491" header="0.31496062992125984" footer="0.31496062992125984"/>
  <pageSetup paperSize="10000" scale="90" fitToHeight="0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tabColor rgb="FFFFFF00"/>
  </sheetPr>
  <dimension ref="A1:M19"/>
  <sheetViews>
    <sheetView tabSelected="1" view="pageBreakPreview" topLeftCell="F4" zoomScaleNormal="100" zoomScaleSheetLayoutView="100" workbookViewId="0">
      <selection activeCell="I20" sqref="I20"/>
    </sheetView>
  </sheetViews>
  <sheetFormatPr defaultColWidth="9" defaultRowHeight="15"/>
  <cols>
    <col min="1" max="1" width="4.42578125" customWidth="1"/>
    <col min="2" max="2" width="22" customWidth="1"/>
    <col min="4" max="4" width="11.140625" customWidth="1"/>
    <col min="5" max="5" width="14.42578125" customWidth="1"/>
    <col min="6" max="6" width="11.5703125" customWidth="1"/>
    <col min="7" max="7" width="17" customWidth="1"/>
    <col min="8" max="8" width="13.5703125" customWidth="1"/>
    <col min="9" max="9" width="34" customWidth="1"/>
    <col min="10" max="10" width="28.140625" customWidth="1"/>
    <col min="11" max="11" width="24" customWidth="1"/>
    <col min="12" max="12" width="23.140625" customWidth="1"/>
    <col min="13" max="13" width="27.28515625" customWidth="1"/>
  </cols>
  <sheetData>
    <row r="1" spans="1:13" ht="18.75">
      <c r="A1" s="1" t="s">
        <v>94</v>
      </c>
      <c r="B1" s="1"/>
      <c r="C1" s="1"/>
      <c r="D1" s="1"/>
      <c r="E1" s="2"/>
      <c r="F1" s="2"/>
      <c r="G1" s="3"/>
      <c r="H1" s="3"/>
      <c r="I1" s="3"/>
      <c r="J1" s="3"/>
      <c r="K1" s="3"/>
    </row>
    <row r="2" spans="1:13" ht="24.75" customHeight="1">
      <c r="A2" s="4" t="s">
        <v>0</v>
      </c>
      <c r="B2" s="5"/>
      <c r="C2" s="6" t="s">
        <v>1</v>
      </c>
      <c r="D2" s="7" t="s">
        <v>78</v>
      </c>
      <c r="E2" s="3"/>
      <c r="F2" s="3"/>
      <c r="G2" s="3"/>
      <c r="H2" s="3"/>
      <c r="I2" s="3"/>
      <c r="J2" s="3"/>
      <c r="K2" s="3"/>
    </row>
    <row r="3" spans="1:13" ht="26.25" customHeight="1">
      <c r="A3" s="145" t="s">
        <v>3</v>
      </c>
      <c r="B3" s="145" t="s">
        <v>4</v>
      </c>
      <c r="C3" s="143" t="s">
        <v>98</v>
      </c>
      <c r="D3" s="152" t="str">
        <f>D2</f>
        <v>Ketersediaan Obat sesuai kebutuhan</v>
      </c>
      <c r="E3" s="152"/>
      <c r="F3" s="152"/>
      <c r="G3" s="152"/>
      <c r="H3" s="152"/>
      <c r="I3" s="152"/>
      <c r="J3" s="152"/>
      <c r="K3" s="137"/>
      <c r="L3" s="136" t="s">
        <v>5</v>
      </c>
      <c r="M3" s="137"/>
    </row>
    <row r="4" spans="1:13" ht="18" customHeight="1">
      <c r="A4" s="146"/>
      <c r="B4" s="146"/>
      <c r="C4" s="148"/>
      <c r="D4" s="138" t="s">
        <v>6</v>
      </c>
      <c r="E4" s="138"/>
      <c r="F4" s="138"/>
      <c r="G4" s="138"/>
      <c r="H4" s="139"/>
      <c r="I4" s="140" t="s">
        <v>79</v>
      </c>
      <c r="J4" s="140"/>
      <c r="K4" s="141"/>
      <c r="L4" s="143" t="s">
        <v>8</v>
      </c>
      <c r="M4" s="143" t="s">
        <v>9</v>
      </c>
    </row>
    <row r="5" spans="1:13" ht="69" customHeight="1">
      <c r="A5" s="147"/>
      <c r="B5" s="147"/>
      <c r="C5" s="144"/>
      <c r="D5" s="8" t="s">
        <v>96</v>
      </c>
      <c r="E5" s="8" t="s">
        <v>11</v>
      </c>
      <c r="F5" s="9" t="s">
        <v>12</v>
      </c>
      <c r="G5" s="9" t="s">
        <v>34</v>
      </c>
      <c r="H5" s="9" t="s">
        <v>47</v>
      </c>
      <c r="I5" s="8" t="s">
        <v>97</v>
      </c>
      <c r="J5" s="9" t="s">
        <v>16</v>
      </c>
      <c r="K5" s="9" t="s">
        <v>17</v>
      </c>
      <c r="L5" s="144"/>
      <c r="M5" s="144"/>
    </row>
    <row r="6" spans="1:13" ht="15" customHeight="1">
      <c r="A6" s="10">
        <v>1</v>
      </c>
      <c r="B6" s="11" t="s">
        <v>18</v>
      </c>
      <c r="C6" s="124">
        <f>94/12</f>
        <v>7.833333333333333</v>
      </c>
      <c r="D6" s="13">
        <v>39</v>
      </c>
      <c r="E6" s="153">
        <v>45</v>
      </c>
      <c r="F6" s="153">
        <v>45</v>
      </c>
      <c r="G6" s="13">
        <f>D6/E6*100</f>
        <v>86.666666666666671</v>
      </c>
      <c r="H6" s="13">
        <f>D6/F6*100</f>
        <v>86.666666666666671</v>
      </c>
      <c r="I6" s="19">
        <v>17559139.059999999</v>
      </c>
      <c r="J6" s="19">
        <v>312437487</v>
      </c>
      <c r="K6" s="13">
        <f t="shared" ref="K6:K18" si="0">I6/J6*100</f>
        <v>5.6200487427425756</v>
      </c>
      <c r="L6" s="21"/>
      <c r="M6" s="21"/>
    </row>
    <row r="7" spans="1:13">
      <c r="A7" s="14">
        <v>2</v>
      </c>
      <c r="B7" s="11" t="s">
        <v>19</v>
      </c>
      <c r="C7" s="124">
        <f t="shared" ref="C7:C17" si="1">94/12</f>
        <v>7.833333333333333</v>
      </c>
      <c r="D7" s="13">
        <v>39</v>
      </c>
      <c r="E7" s="154"/>
      <c r="F7" s="154"/>
      <c r="G7" s="13">
        <f>D7/E6*100</f>
        <v>86.666666666666671</v>
      </c>
      <c r="H7" s="13">
        <f>D7/F6*100</f>
        <v>86.666666666666671</v>
      </c>
      <c r="I7" s="19">
        <v>15870704</v>
      </c>
      <c r="J7" s="19">
        <v>313759874</v>
      </c>
      <c r="K7" s="13">
        <f t="shared" si="0"/>
        <v>5.0582325259347849</v>
      </c>
      <c r="L7" s="21"/>
      <c r="M7" s="21"/>
    </row>
    <row r="8" spans="1:13">
      <c r="A8" s="14">
        <v>3</v>
      </c>
      <c r="B8" s="11" t="s">
        <v>20</v>
      </c>
      <c r="C8" s="124">
        <f t="shared" si="1"/>
        <v>7.833333333333333</v>
      </c>
      <c r="D8" s="13">
        <v>44</v>
      </c>
      <c r="E8" s="154"/>
      <c r="F8" s="154"/>
      <c r="G8" s="104">
        <f>D8/E6*100</f>
        <v>97.777777777777771</v>
      </c>
      <c r="H8" s="13">
        <f>D8/F6*100</f>
        <v>97.777777777777771</v>
      </c>
      <c r="I8" s="19">
        <v>44227670</v>
      </c>
      <c r="J8" s="19">
        <v>304351030</v>
      </c>
      <c r="K8" s="13">
        <f t="shared" si="0"/>
        <v>14.531795735996031</v>
      </c>
      <c r="L8" s="21"/>
      <c r="M8" s="21"/>
    </row>
    <row r="9" spans="1:13">
      <c r="A9" s="14">
        <v>4</v>
      </c>
      <c r="B9" s="11" t="s">
        <v>21</v>
      </c>
      <c r="C9" s="124">
        <f t="shared" si="1"/>
        <v>7.833333333333333</v>
      </c>
      <c r="D9" s="13">
        <v>44</v>
      </c>
      <c r="E9" s="154"/>
      <c r="F9" s="154"/>
      <c r="G9" s="18">
        <f>D9/E6*100</f>
        <v>97.777777777777771</v>
      </c>
      <c r="H9" s="13">
        <f>D9/F6*100</f>
        <v>97.777777777777771</v>
      </c>
      <c r="I9" s="130">
        <v>68772265</v>
      </c>
      <c r="J9" s="68">
        <v>278860400</v>
      </c>
      <c r="K9" s="13">
        <f t="shared" si="0"/>
        <v>24.661897135627719</v>
      </c>
      <c r="L9" s="21"/>
      <c r="M9" s="21"/>
    </row>
    <row r="10" spans="1:13">
      <c r="A10" s="14">
        <v>5</v>
      </c>
      <c r="B10" s="11" t="s">
        <v>22</v>
      </c>
      <c r="C10" s="124">
        <f t="shared" si="1"/>
        <v>7.833333333333333</v>
      </c>
      <c r="D10" s="13">
        <v>44</v>
      </c>
      <c r="E10" s="154"/>
      <c r="F10" s="154"/>
      <c r="G10" s="13">
        <f>D10/E6*100</f>
        <v>97.777777777777771</v>
      </c>
      <c r="H10" s="13">
        <f>D10/F6*100</f>
        <v>97.777777777777771</v>
      </c>
      <c r="I10" s="19">
        <v>20129119</v>
      </c>
      <c r="J10" s="19">
        <v>230847901</v>
      </c>
      <c r="K10" s="13">
        <f t="shared" si="0"/>
        <v>8.7196456683398651</v>
      </c>
      <c r="L10" s="21"/>
      <c r="M10" s="21"/>
    </row>
    <row r="11" spans="1:13">
      <c r="A11" s="14">
        <v>6</v>
      </c>
      <c r="B11" s="11" t="s">
        <v>23</v>
      </c>
      <c r="C11" s="124">
        <f t="shared" si="1"/>
        <v>7.833333333333333</v>
      </c>
      <c r="D11" s="13">
        <v>44</v>
      </c>
      <c r="E11" s="154"/>
      <c r="F11" s="154"/>
      <c r="G11" s="13">
        <f>D11/E6*100</f>
        <v>97.777777777777771</v>
      </c>
      <c r="H11" s="13">
        <f>D11/F6*100</f>
        <v>97.777777777777771</v>
      </c>
      <c r="I11" s="19">
        <v>18639448</v>
      </c>
      <c r="J11" s="19">
        <v>230715921</v>
      </c>
      <c r="K11" s="13">
        <f t="shared" si="0"/>
        <v>8.0789604459069828</v>
      </c>
      <c r="L11" s="40"/>
      <c r="M11" s="40"/>
    </row>
    <row r="12" spans="1:13">
      <c r="A12" s="14">
        <v>7</v>
      </c>
      <c r="B12" s="11" t="s">
        <v>24</v>
      </c>
      <c r="C12" s="124">
        <f t="shared" si="1"/>
        <v>7.833333333333333</v>
      </c>
      <c r="D12" s="13">
        <v>42</v>
      </c>
      <c r="E12" s="154"/>
      <c r="F12" s="154"/>
      <c r="G12" s="13">
        <f>D12/E6*100</f>
        <v>93.333333333333329</v>
      </c>
      <c r="H12" s="13">
        <f>D12/F6*100</f>
        <v>93.333333333333329</v>
      </c>
      <c r="I12" s="19">
        <v>22156818</v>
      </c>
      <c r="J12" s="19">
        <v>248685858</v>
      </c>
      <c r="K12" s="13">
        <f t="shared" si="0"/>
        <v>8.9095609127882121</v>
      </c>
      <c r="L12" s="40"/>
      <c r="M12" s="40"/>
    </row>
    <row r="13" spans="1:13">
      <c r="A13" s="14">
        <v>8</v>
      </c>
      <c r="B13" s="11" t="s">
        <v>25</v>
      </c>
      <c r="C13" s="124">
        <f t="shared" si="1"/>
        <v>7.833333333333333</v>
      </c>
      <c r="D13" s="13">
        <v>42</v>
      </c>
      <c r="E13" s="154"/>
      <c r="F13" s="154"/>
      <c r="G13" s="13">
        <f>D13/E6*100</f>
        <v>93.333333333333329</v>
      </c>
      <c r="H13" s="13">
        <f>D13/F6*100</f>
        <v>93.333333333333329</v>
      </c>
      <c r="I13" s="19">
        <v>30768342</v>
      </c>
      <c r="J13" s="19">
        <v>297417019</v>
      </c>
      <c r="K13" s="13">
        <f t="shared" si="0"/>
        <v>10.345185391021621</v>
      </c>
      <c r="L13" s="40"/>
      <c r="M13" s="40"/>
    </row>
    <row r="14" spans="1:13">
      <c r="A14" s="14">
        <v>9</v>
      </c>
      <c r="B14" s="11" t="s">
        <v>26</v>
      </c>
      <c r="C14" s="124">
        <f t="shared" si="1"/>
        <v>7.833333333333333</v>
      </c>
      <c r="D14" s="13">
        <v>43</v>
      </c>
      <c r="E14" s="154"/>
      <c r="F14" s="154"/>
      <c r="G14" s="13">
        <f>D14/E6*100</f>
        <v>95.555555555555557</v>
      </c>
      <c r="H14" s="13">
        <f>D14/F6*100</f>
        <v>95.555555555555557</v>
      </c>
      <c r="I14" s="19">
        <v>1030630708099970</v>
      </c>
      <c r="J14" s="19">
        <v>1932454745746990</v>
      </c>
      <c r="K14" s="118">
        <f>I14/J14*100</f>
        <v>53.332721522623807</v>
      </c>
      <c r="L14" s="40"/>
      <c r="M14" s="40"/>
    </row>
    <row r="15" spans="1:13">
      <c r="A15" s="14">
        <v>10</v>
      </c>
      <c r="B15" s="11" t="s">
        <v>27</v>
      </c>
      <c r="C15" s="124">
        <f t="shared" si="1"/>
        <v>7.833333333333333</v>
      </c>
      <c r="D15" s="13">
        <v>42</v>
      </c>
      <c r="E15" s="154"/>
      <c r="F15" s="154"/>
      <c r="G15" s="13">
        <f>D15/E6*100</f>
        <v>93.333333333333329</v>
      </c>
      <c r="H15" s="13">
        <f>D15/F6*100</f>
        <v>93.333333333333329</v>
      </c>
      <c r="I15" s="19">
        <v>22742636.739999998</v>
      </c>
      <c r="J15" s="19">
        <v>247335672</v>
      </c>
      <c r="K15" s="13">
        <f t="shared" si="0"/>
        <v>9.1950492042247749</v>
      </c>
      <c r="L15" s="40"/>
      <c r="M15" s="40"/>
    </row>
    <row r="16" spans="1:13">
      <c r="A16" s="14">
        <v>11</v>
      </c>
      <c r="B16" s="11" t="s">
        <v>28</v>
      </c>
      <c r="C16" s="124">
        <f t="shared" si="1"/>
        <v>7.833333333333333</v>
      </c>
      <c r="D16" s="13">
        <v>44</v>
      </c>
      <c r="E16" s="154"/>
      <c r="F16" s="154"/>
      <c r="G16" s="13">
        <f>D16/E6*100</f>
        <v>97.777777777777771</v>
      </c>
      <c r="H16" s="13">
        <f>D16/F6*100</f>
        <v>97.777777777777771</v>
      </c>
      <c r="I16" s="19">
        <v>24587771</v>
      </c>
      <c r="J16" s="19">
        <v>242478791</v>
      </c>
      <c r="K16" s="13">
        <f t="shared" si="0"/>
        <v>10.140173867825</v>
      </c>
      <c r="L16" s="40"/>
      <c r="M16" s="40"/>
    </row>
    <row r="17" spans="1:13">
      <c r="A17" s="14">
        <v>12</v>
      </c>
      <c r="B17" s="11" t="s">
        <v>29</v>
      </c>
      <c r="C17" s="124">
        <f t="shared" si="1"/>
        <v>7.833333333333333</v>
      </c>
      <c r="D17" s="13">
        <v>44</v>
      </c>
      <c r="E17" s="155"/>
      <c r="F17" s="155"/>
      <c r="G17" s="13">
        <f>D17/E6*100</f>
        <v>97.777777777777771</v>
      </c>
      <c r="H17" s="13">
        <f>D17/F6*100</f>
        <v>97.777777777777771</v>
      </c>
      <c r="I17" s="135">
        <v>21793563</v>
      </c>
      <c r="J17" s="135">
        <v>339487312</v>
      </c>
      <c r="K17" s="13">
        <f t="shared" si="0"/>
        <v>6.4195515501327485</v>
      </c>
      <c r="L17" s="40"/>
      <c r="M17" s="40"/>
    </row>
    <row r="18" spans="1:13">
      <c r="A18" s="15"/>
      <c r="B18" s="16" t="s">
        <v>30</v>
      </c>
      <c r="C18" s="17">
        <v>0.94</v>
      </c>
      <c r="D18" s="18">
        <f>SUM(D6:D17)/12</f>
        <v>42.583333333333336</v>
      </c>
      <c r="E18" s="18">
        <f t="shared" ref="E18:F18" si="2">SUM(E6:E17)</f>
        <v>45</v>
      </c>
      <c r="F18" s="18">
        <f t="shared" si="2"/>
        <v>45</v>
      </c>
      <c r="G18" s="13">
        <f>D18/E18*100</f>
        <v>94.629629629629633</v>
      </c>
      <c r="H18" s="13">
        <f>D18/F18*100</f>
        <v>94.629629629629633</v>
      </c>
      <c r="I18" s="19">
        <f>SUM(I6:I17)</f>
        <v>1030631015347445.8</v>
      </c>
      <c r="J18" s="18">
        <f>SUM(J6:J17)</f>
        <v>1932457792124255</v>
      </c>
      <c r="K18" s="13">
        <f t="shared" si="0"/>
        <v>53.332653346830625</v>
      </c>
      <c r="L18" s="15"/>
      <c r="M18" s="15"/>
    </row>
    <row r="19" spans="1:13">
      <c r="A19" s="109"/>
      <c r="B19" s="109"/>
      <c r="C19" s="109"/>
      <c r="D19" s="109"/>
      <c r="E19" s="109"/>
      <c r="F19" s="109"/>
      <c r="G19" s="109"/>
      <c r="H19" s="109"/>
      <c r="I19" s="75"/>
      <c r="J19" s="75"/>
    </row>
  </sheetData>
  <mergeCells count="11">
    <mergeCell ref="L4:L5"/>
    <mergeCell ref="M4:M5"/>
    <mergeCell ref="D3:K3"/>
    <mergeCell ref="L3:M3"/>
    <mergeCell ref="D4:H4"/>
    <mergeCell ref="I4:K4"/>
    <mergeCell ref="F6:F17"/>
    <mergeCell ref="E6:E17"/>
    <mergeCell ref="A3:A5"/>
    <mergeCell ref="B3:B5"/>
    <mergeCell ref="C3:C5"/>
  </mergeCells>
  <printOptions horizontalCentered="1"/>
  <pageMargins left="0.19685039370078741" right="0.19685039370078741" top="1.1023622047244095" bottom="0.23622047244094491" header="0.31496062992125984" footer="0.31496062992125984"/>
  <pageSetup paperSize="10000" scale="72" orientation="landscape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tabColor rgb="FFFF0000"/>
    <pageSetUpPr fitToPage="1"/>
  </sheetPr>
  <dimension ref="A1:M19"/>
  <sheetViews>
    <sheetView view="pageBreakPreview" topLeftCell="A4" zoomScale="80" zoomScaleNormal="100" workbookViewId="0">
      <selection activeCell="J20" sqref="J20"/>
    </sheetView>
  </sheetViews>
  <sheetFormatPr defaultColWidth="9" defaultRowHeight="15"/>
  <cols>
    <col min="1" max="1" width="4.42578125" customWidth="1"/>
    <col min="2" max="2" width="22" customWidth="1"/>
    <col min="4" max="4" width="11.140625" customWidth="1"/>
    <col min="5" max="5" width="15.85546875" customWidth="1"/>
    <col min="6" max="6" width="11.5703125" customWidth="1"/>
    <col min="7" max="7" width="11.7109375" customWidth="1"/>
    <col min="8" max="8" width="11.28515625" customWidth="1"/>
    <col min="9" max="9" width="10.85546875" customWidth="1"/>
    <col min="10" max="10" width="27.85546875" customWidth="1"/>
    <col min="11" max="11" width="29.140625" customWidth="1"/>
    <col min="12" max="12" width="18" customWidth="1"/>
  </cols>
  <sheetData>
    <row r="1" spans="1:13" ht="18.75">
      <c r="A1" s="1" t="s">
        <v>94</v>
      </c>
      <c r="B1" s="1"/>
      <c r="C1" s="1"/>
      <c r="D1" s="1"/>
      <c r="E1" s="2"/>
      <c r="F1" s="2"/>
      <c r="G1" s="3"/>
      <c r="H1" s="3"/>
      <c r="I1" s="3"/>
      <c r="J1" s="3"/>
      <c r="K1" s="3"/>
    </row>
    <row r="2" spans="1:13" ht="24.75" customHeight="1">
      <c r="A2" s="4" t="s">
        <v>0</v>
      </c>
      <c r="B2" s="5"/>
      <c r="C2" s="6" t="s">
        <v>1</v>
      </c>
      <c r="D2" s="7" t="s">
        <v>80</v>
      </c>
      <c r="E2" s="3"/>
      <c r="F2" s="3"/>
      <c r="G2" s="3"/>
      <c r="H2" s="3"/>
      <c r="I2" s="3"/>
      <c r="J2" s="3"/>
      <c r="K2" s="3"/>
    </row>
    <row r="3" spans="1:13" ht="36.75" customHeight="1">
      <c r="A3" s="145" t="s">
        <v>3</v>
      </c>
      <c r="B3" s="145" t="s">
        <v>4</v>
      </c>
      <c r="C3" s="143" t="s">
        <v>95</v>
      </c>
      <c r="D3" s="152" t="str">
        <f>D2</f>
        <v>Penyuluhan Keamanan Pangan (Penerbitan Sertifikat Keamanan Pangan)</v>
      </c>
      <c r="E3" s="152"/>
      <c r="F3" s="152"/>
      <c r="G3" s="152"/>
      <c r="H3" s="152"/>
      <c r="I3" s="152"/>
      <c r="J3" s="152"/>
      <c r="K3" s="137"/>
      <c r="L3" s="136" t="s">
        <v>5</v>
      </c>
      <c r="M3" s="137"/>
    </row>
    <row r="4" spans="1:13" ht="18">
      <c r="A4" s="146"/>
      <c r="B4" s="146"/>
      <c r="C4" s="148"/>
      <c r="D4" s="138" t="s">
        <v>6</v>
      </c>
      <c r="E4" s="138"/>
      <c r="F4" s="138"/>
      <c r="G4" s="138"/>
      <c r="H4" s="139"/>
      <c r="I4" s="140" t="s">
        <v>79</v>
      </c>
      <c r="J4" s="140"/>
      <c r="K4" s="141"/>
      <c r="L4" s="143" t="s">
        <v>8</v>
      </c>
      <c r="M4" s="143" t="s">
        <v>9</v>
      </c>
    </row>
    <row r="5" spans="1:13" ht="69" customHeight="1">
      <c r="A5" s="147"/>
      <c r="B5" s="147"/>
      <c r="C5" s="144"/>
      <c r="D5" s="8" t="s">
        <v>96</v>
      </c>
      <c r="E5" s="8" t="s">
        <v>11</v>
      </c>
      <c r="F5" s="9" t="s">
        <v>12</v>
      </c>
      <c r="G5" s="9" t="s">
        <v>34</v>
      </c>
      <c r="H5" s="9" t="s">
        <v>47</v>
      </c>
      <c r="I5" s="8" t="s">
        <v>97</v>
      </c>
      <c r="J5" s="9" t="s">
        <v>16</v>
      </c>
      <c r="K5" s="9" t="s">
        <v>17</v>
      </c>
      <c r="L5" s="144"/>
      <c r="M5" s="144"/>
    </row>
    <row r="6" spans="1:13">
      <c r="A6" s="10">
        <v>1</v>
      </c>
      <c r="B6" s="11" t="s">
        <v>18</v>
      </c>
      <c r="C6" s="12">
        <v>8.3000000000000004E-2</v>
      </c>
      <c r="D6" s="13">
        <v>0</v>
      </c>
      <c r="E6" s="153">
        <v>5</v>
      </c>
      <c r="F6" s="153">
        <v>0</v>
      </c>
      <c r="G6" s="13">
        <f>D6/E6*100</f>
        <v>0</v>
      </c>
      <c r="H6" s="13" t="e">
        <f>E6/F6*100</f>
        <v>#DIV/0!</v>
      </c>
      <c r="I6" s="19">
        <v>0</v>
      </c>
      <c r="J6" s="19">
        <v>0</v>
      </c>
      <c r="K6" s="13" t="e">
        <f t="shared" ref="K6:K18" si="0">I6/J6*100</f>
        <v>#DIV/0!</v>
      </c>
      <c r="L6" s="40"/>
      <c r="M6" s="40"/>
    </row>
    <row r="7" spans="1:13">
      <c r="A7" s="14">
        <v>2</v>
      </c>
      <c r="B7" s="11" t="s">
        <v>19</v>
      </c>
      <c r="C7" s="12">
        <v>8.3000000000000004E-2</v>
      </c>
      <c r="D7" s="13">
        <v>0</v>
      </c>
      <c r="E7" s="154"/>
      <c r="F7" s="154"/>
      <c r="G7" s="13">
        <f>D7/E6*100</f>
        <v>0</v>
      </c>
      <c r="H7" s="13" t="e">
        <f>D7/F6*100</f>
        <v>#DIV/0!</v>
      </c>
      <c r="I7" s="19">
        <v>0</v>
      </c>
      <c r="J7" s="19">
        <v>0</v>
      </c>
      <c r="K7" s="13" t="e">
        <f t="shared" si="0"/>
        <v>#DIV/0!</v>
      </c>
      <c r="L7" s="40"/>
      <c r="M7" s="40"/>
    </row>
    <row r="8" spans="1:13">
      <c r="A8" s="14">
        <v>3</v>
      </c>
      <c r="B8" s="11" t="s">
        <v>20</v>
      </c>
      <c r="C8" s="12">
        <v>8.3000000000000004E-2</v>
      </c>
      <c r="D8" s="13">
        <v>0</v>
      </c>
      <c r="E8" s="154"/>
      <c r="F8" s="154"/>
      <c r="G8" s="13">
        <f>D8/E6*100</f>
        <v>0</v>
      </c>
      <c r="H8" s="13" t="e">
        <f>D8/F6*100</f>
        <v>#DIV/0!</v>
      </c>
      <c r="I8" s="19">
        <v>0</v>
      </c>
      <c r="J8" s="19">
        <v>0</v>
      </c>
      <c r="K8" s="13" t="e">
        <f t="shared" si="0"/>
        <v>#DIV/0!</v>
      </c>
      <c r="L8" s="40"/>
      <c r="M8" s="40"/>
    </row>
    <row r="9" spans="1:13">
      <c r="A9" s="14">
        <v>4</v>
      </c>
      <c r="B9" s="11" t="s">
        <v>21</v>
      </c>
      <c r="C9" s="12">
        <v>8.3000000000000004E-2</v>
      </c>
      <c r="D9" s="13">
        <v>0</v>
      </c>
      <c r="E9" s="154"/>
      <c r="F9" s="154"/>
      <c r="G9" s="13">
        <f>D9/E6*100</f>
        <v>0</v>
      </c>
      <c r="H9" s="13" t="e">
        <f>D9/F6*100</f>
        <v>#DIV/0!</v>
      </c>
      <c r="I9" s="19">
        <v>0</v>
      </c>
      <c r="J9" s="19">
        <v>0</v>
      </c>
      <c r="K9" s="13" t="e">
        <f t="shared" si="0"/>
        <v>#DIV/0!</v>
      </c>
      <c r="L9" s="40"/>
      <c r="M9" s="40"/>
    </row>
    <row r="10" spans="1:13">
      <c r="A10" s="14">
        <v>5</v>
      </c>
      <c r="B10" s="11" t="s">
        <v>22</v>
      </c>
      <c r="C10" s="12">
        <v>8.3000000000000004E-2</v>
      </c>
      <c r="D10" s="13">
        <v>0</v>
      </c>
      <c r="E10" s="154"/>
      <c r="F10" s="154"/>
      <c r="G10" s="13">
        <f>D10/E6*100</f>
        <v>0</v>
      </c>
      <c r="H10" s="13" t="e">
        <f>D10/F6*100</f>
        <v>#DIV/0!</v>
      </c>
      <c r="I10" s="19">
        <v>0</v>
      </c>
      <c r="J10" s="19">
        <v>0</v>
      </c>
      <c r="K10" s="13" t="e">
        <f t="shared" si="0"/>
        <v>#DIV/0!</v>
      </c>
      <c r="L10" s="40"/>
      <c r="M10" s="40"/>
    </row>
    <row r="11" spans="1:13">
      <c r="A11" s="14">
        <v>6</v>
      </c>
      <c r="B11" s="11" t="s">
        <v>23</v>
      </c>
      <c r="C11" s="12">
        <v>8.3000000000000004E-2</v>
      </c>
      <c r="D11" s="13">
        <v>0</v>
      </c>
      <c r="E11" s="154"/>
      <c r="F11" s="154"/>
      <c r="G11" s="13">
        <f>D11/E6*100</f>
        <v>0</v>
      </c>
      <c r="H11" s="13" t="e">
        <f>D11/F6*100</f>
        <v>#DIV/0!</v>
      </c>
      <c r="I11" s="19">
        <v>0</v>
      </c>
      <c r="J11" s="19">
        <v>0</v>
      </c>
      <c r="K11" s="13" t="e">
        <f t="shared" si="0"/>
        <v>#DIV/0!</v>
      </c>
      <c r="L11" s="40"/>
      <c r="M11" s="40"/>
    </row>
    <row r="12" spans="1:13">
      <c r="A12" s="14">
        <v>7</v>
      </c>
      <c r="B12" s="11" t="s">
        <v>24</v>
      </c>
      <c r="C12" s="12">
        <v>8.3000000000000004E-2</v>
      </c>
      <c r="D12" s="13">
        <v>0</v>
      </c>
      <c r="E12" s="154"/>
      <c r="F12" s="154"/>
      <c r="G12" s="13">
        <f>D12/E6*100</f>
        <v>0</v>
      </c>
      <c r="H12" s="13" t="e">
        <f>D12/F6*100</f>
        <v>#DIV/0!</v>
      </c>
      <c r="I12" s="19">
        <v>0</v>
      </c>
      <c r="J12" s="19">
        <v>0</v>
      </c>
      <c r="K12" s="13" t="e">
        <f t="shared" si="0"/>
        <v>#DIV/0!</v>
      </c>
      <c r="L12" s="40"/>
      <c r="M12" s="40"/>
    </row>
    <row r="13" spans="1:13">
      <c r="A13" s="14">
        <v>8</v>
      </c>
      <c r="B13" s="11" t="s">
        <v>25</v>
      </c>
      <c r="C13" s="12">
        <v>8.3000000000000004E-2</v>
      </c>
      <c r="D13" s="13">
        <v>0</v>
      </c>
      <c r="E13" s="154"/>
      <c r="F13" s="154"/>
      <c r="G13" s="13">
        <f>D13/E6*100</f>
        <v>0</v>
      </c>
      <c r="H13" s="13" t="e">
        <f>D13/F6*100</f>
        <v>#DIV/0!</v>
      </c>
      <c r="I13" s="19">
        <v>0</v>
      </c>
      <c r="J13" s="19">
        <v>0</v>
      </c>
      <c r="K13" s="13" t="e">
        <f t="shared" si="0"/>
        <v>#DIV/0!</v>
      </c>
      <c r="L13" s="40"/>
      <c r="M13" s="40"/>
    </row>
    <row r="14" spans="1:13">
      <c r="A14" s="14">
        <v>9</v>
      </c>
      <c r="B14" s="11" t="s">
        <v>26</v>
      </c>
      <c r="C14" s="12">
        <v>8.3000000000000004E-2</v>
      </c>
      <c r="D14" s="13">
        <v>0</v>
      </c>
      <c r="E14" s="154"/>
      <c r="F14" s="154"/>
      <c r="G14" s="13">
        <f>D14/E6*100</f>
        <v>0</v>
      </c>
      <c r="H14" s="13" t="e">
        <f>D14/F6*100</f>
        <v>#DIV/0!</v>
      </c>
      <c r="I14" s="19">
        <v>0</v>
      </c>
      <c r="J14" s="19">
        <v>0</v>
      </c>
      <c r="K14" s="13" t="e">
        <f t="shared" si="0"/>
        <v>#DIV/0!</v>
      </c>
      <c r="L14" s="40"/>
      <c r="M14" s="40"/>
    </row>
    <row r="15" spans="1:13">
      <c r="A15" s="14">
        <v>10</v>
      </c>
      <c r="B15" s="11" t="s">
        <v>27</v>
      </c>
      <c r="C15" s="12">
        <v>8.3000000000000004E-2</v>
      </c>
      <c r="D15" s="13">
        <v>0</v>
      </c>
      <c r="E15" s="154"/>
      <c r="F15" s="154"/>
      <c r="G15" s="13">
        <f>D15/E6*100</f>
        <v>0</v>
      </c>
      <c r="H15" s="13" t="e">
        <f>D15/F6*100</f>
        <v>#DIV/0!</v>
      </c>
      <c r="I15" s="19">
        <v>0</v>
      </c>
      <c r="J15" s="19">
        <v>0</v>
      </c>
      <c r="K15" s="13" t="e">
        <f t="shared" si="0"/>
        <v>#DIV/0!</v>
      </c>
      <c r="L15" s="40"/>
      <c r="M15" s="40"/>
    </row>
    <row r="16" spans="1:13">
      <c r="A16" s="14">
        <v>11</v>
      </c>
      <c r="B16" s="11" t="s">
        <v>28</v>
      </c>
      <c r="C16" s="12">
        <v>8.3000000000000004E-2</v>
      </c>
      <c r="D16" s="13">
        <v>0</v>
      </c>
      <c r="E16" s="154"/>
      <c r="F16" s="154"/>
      <c r="G16" s="13">
        <f>D16/E6*100</f>
        <v>0</v>
      </c>
      <c r="H16" s="13" t="e">
        <f>D16/F6*100</f>
        <v>#DIV/0!</v>
      </c>
      <c r="I16" s="19">
        <v>0</v>
      </c>
      <c r="J16" s="19">
        <v>0</v>
      </c>
      <c r="K16" s="13" t="e">
        <f t="shared" si="0"/>
        <v>#DIV/0!</v>
      </c>
      <c r="L16" s="40"/>
      <c r="M16" s="40"/>
    </row>
    <row r="17" spans="1:13">
      <c r="A17" s="14">
        <v>12</v>
      </c>
      <c r="B17" s="11" t="s">
        <v>29</v>
      </c>
      <c r="C17" s="12">
        <v>8.3000000000000004E-2</v>
      </c>
      <c r="D17" s="13">
        <v>5</v>
      </c>
      <c r="E17" s="155"/>
      <c r="F17" s="155"/>
      <c r="G17" s="13">
        <f>D17/E6*100</f>
        <v>100</v>
      </c>
      <c r="H17" s="13" t="e">
        <f>D17/F6*100</f>
        <v>#DIV/0!</v>
      </c>
      <c r="I17" s="19">
        <v>0</v>
      </c>
      <c r="J17" s="19">
        <v>0</v>
      </c>
      <c r="K17" s="13" t="e">
        <f t="shared" si="0"/>
        <v>#DIV/0!</v>
      </c>
      <c r="L17" s="40"/>
      <c r="M17" s="40"/>
    </row>
    <row r="18" spans="1:13">
      <c r="A18" s="15"/>
      <c r="B18" s="16" t="s">
        <v>30</v>
      </c>
      <c r="C18" s="17">
        <v>1</v>
      </c>
      <c r="D18" s="18">
        <f t="shared" ref="D18:F18" si="1">SUM(D6:D17)</f>
        <v>5</v>
      </c>
      <c r="E18" s="18">
        <f t="shared" si="1"/>
        <v>5</v>
      </c>
      <c r="F18" s="18">
        <f t="shared" si="1"/>
        <v>0</v>
      </c>
      <c r="G18" s="13">
        <f>D18/E18*100</f>
        <v>100</v>
      </c>
      <c r="H18" s="13" t="e">
        <f>D18/F18*100</f>
        <v>#DIV/0!</v>
      </c>
      <c r="I18" s="18">
        <f>SUM(I6:I17)</f>
        <v>0</v>
      </c>
      <c r="J18" s="18">
        <f>SUM(J6:J17)</f>
        <v>0</v>
      </c>
      <c r="K18" s="13" t="e">
        <f t="shared" si="0"/>
        <v>#DIV/0!</v>
      </c>
      <c r="L18" s="15"/>
      <c r="M18" s="15"/>
    </row>
    <row r="19" spans="1:13">
      <c r="A19" s="109"/>
      <c r="B19" s="109"/>
      <c r="C19" s="109"/>
      <c r="D19" s="109"/>
      <c r="E19" s="109"/>
      <c r="F19" s="109"/>
      <c r="G19" s="109"/>
      <c r="H19" s="109"/>
      <c r="I19" s="75"/>
    </row>
  </sheetData>
  <mergeCells count="11">
    <mergeCell ref="L4:L5"/>
    <mergeCell ref="M4:M5"/>
    <mergeCell ref="D3:K3"/>
    <mergeCell ref="L3:M3"/>
    <mergeCell ref="D4:H4"/>
    <mergeCell ref="I4:K4"/>
    <mergeCell ref="A3:A5"/>
    <mergeCell ref="B3:B5"/>
    <mergeCell ref="C3:C5"/>
    <mergeCell ref="E6:E17"/>
    <mergeCell ref="F6:F17"/>
  </mergeCells>
  <printOptions horizontalCentered="1"/>
  <pageMargins left="0.19685039370078741" right="0.19685039370078741" top="1.1023622047244095" bottom="0.23622047244094491" header="0.31496062992125984" footer="0.31496062992125984"/>
  <pageSetup paperSize="10000" scale="84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 tint="-0.249977111117893"/>
    <pageSetUpPr fitToPage="1"/>
  </sheetPr>
  <dimension ref="A1:Q19"/>
  <sheetViews>
    <sheetView view="pageBreakPreview" topLeftCell="A7" zoomScale="80" zoomScaleNormal="100" workbookViewId="0">
      <selection activeCell="J16" sqref="J16"/>
    </sheetView>
  </sheetViews>
  <sheetFormatPr defaultColWidth="9" defaultRowHeight="15"/>
  <cols>
    <col min="1" max="1" width="4.42578125" customWidth="1"/>
    <col min="2" max="2" width="22" customWidth="1"/>
    <col min="4" max="4" width="13.28515625" customWidth="1"/>
    <col min="5" max="5" width="13.5703125" customWidth="1"/>
    <col min="6" max="7" width="13.7109375" customWidth="1"/>
    <col min="8" max="8" width="11.7109375" customWidth="1"/>
    <col min="9" max="9" width="18.42578125" customWidth="1"/>
    <col min="10" max="10" width="15.5703125" customWidth="1"/>
    <col min="11" max="11" width="27.85546875" customWidth="1"/>
    <col min="12" max="12" width="29.140625" customWidth="1"/>
    <col min="13" max="13" width="17.42578125" customWidth="1"/>
    <col min="14" max="14" width="0.28515625" customWidth="1"/>
    <col min="15" max="15" width="14.140625" hidden="1" customWidth="1"/>
    <col min="16" max="16" width="11.28515625" customWidth="1"/>
  </cols>
  <sheetData>
    <row r="1" spans="1:17" ht="18.75">
      <c r="A1" s="22" t="str">
        <f>'2. BuLiN '!A1</f>
        <v>REKAPITULASI CAPAIAN SPM MENURUT PUSKESMAS TAHUN 2023</v>
      </c>
      <c r="B1" s="22"/>
      <c r="C1" s="22"/>
      <c r="D1" s="22"/>
      <c r="E1" s="2"/>
      <c r="F1" s="2"/>
      <c r="G1" s="2"/>
      <c r="H1" s="3"/>
      <c r="I1" s="3"/>
      <c r="J1" s="3"/>
      <c r="K1" s="3"/>
      <c r="L1" s="3"/>
    </row>
    <row r="2" spans="1:17" ht="24.75" customHeight="1">
      <c r="A2" s="23" t="s">
        <v>0</v>
      </c>
      <c r="B2" s="24"/>
      <c r="C2" s="25" t="s">
        <v>1</v>
      </c>
      <c r="D2" s="23" t="s">
        <v>36</v>
      </c>
      <c r="E2" s="3"/>
      <c r="F2" s="3"/>
      <c r="G2" s="3"/>
      <c r="H2" s="3"/>
      <c r="I2" s="3"/>
      <c r="J2" s="3"/>
      <c r="K2" s="3"/>
      <c r="L2" s="3"/>
    </row>
    <row r="3" spans="1:17" ht="26.25" customHeight="1">
      <c r="A3" s="145" t="s">
        <v>3</v>
      </c>
      <c r="B3" s="145" t="s">
        <v>4</v>
      </c>
      <c r="C3" s="143" t="str">
        <f>'2. BuLiN '!C3:C5</f>
        <v>TARGET TAHUN 2023</v>
      </c>
      <c r="D3" s="152" t="str">
        <f>D2</f>
        <v>PELAYANAN KESEHATAN BALITA</v>
      </c>
      <c r="E3" s="152"/>
      <c r="F3" s="152"/>
      <c r="G3" s="152"/>
      <c r="H3" s="152"/>
      <c r="I3" s="152"/>
      <c r="J3" s="152"/>
      <c r="K3" s="137"/>
      <c r="L3" s="136" t="s">
        <v>5</v>
      </c>
      <c r="M3" s="137"/>
      <c r="N3" s="47"/>
      <c r="O3" s="47"/>
      <c r="P3" s="47"/>
    </row>
    <row r="4" spans="1:17" ht="18">
      <c r="A4" s="146"/>
      <c r="B4" s="146"/>
      <c r="C4" s="148"/>
      <c r="D4" s="138" t="s">
        <v>6</v>
      </c>
      <c r="E4" s="138"/>
      <c r="F4" s="138"/>
      <c r="G4" s="138"/>
      <c r="H4" s="139"/>
      <c r="I4" s="140" t="s">
        <v>7</v>
      </c>
      <c r="J4" s="140"/>
      <c r="K4" s="141"/>
      <c r="L4" s="143" t="s">
        <v>8</v>
      </c>
      <c r="M4" s="143" t="s">
        <v>9</v>
      </c>
      <c r="N4" s="142"/>
      <c r="O4" s="142"/>
      <c r="P4" s="48"/>
    </row>
    <row r="5" spans="1:17" ht="69" customHeight="1">
      <c r="A5" s="147"/>
      <c r="B5" s="147"/>
      <c r="C5" s="144"/>
      <c r="D5" s="8" t="str">
        <f>'1. BuMiL '!D5</f>
        <v xml:space="preserve">Cakupan tahun 2023 (Pembilang Kumulatif) </v>
      </c>
      <c r="E5" s="8" t="s">
        <v>11</v>
      </c>
      <c r="F5" s="9" t="s">
        <v>12</v>
      </c>
      <c r="G5" s="9" t="s">
        <v>34</v>
      </c>
      <c r="H5" s="9" t="s">
        <v>14</v>
      </c>
      <c r="I5" s="8" t="str">
        <f>'2. BuLiN '!I5</f>
        <v>Realisasi TAHUN 2023  (Pembilang Kumulatif)</v>
      </c>
      <c r="J5" s="9" t="s">
        <v>16</v>
      </c>
      <c r="K5" s="9" t="s">
        <v>17</v>
      </c>
      <c r="L5" s="144"/>
      <c r="M5" s="144"/>
      <c r="N5" s="49"/>
      <c r="O5" s="49"/>
      <c r="P5" s="48"/>
    </row>
    <row r="6" spans="1:17">
      <c r="A6" s="10">
        <v>1</v>
      </c>
      <c r="B6" s="11" t="s">
        <v>18</v>
      </c>
      <c r="C6" s="51">
        <v>8.3000000000000004E-2</v>
      </c>
      <c r="D6" s="27">
        <v>117</v>
      </c>
      <c r="E6" s="27">
        <v>117</v>
      </c>
      <c r="F6" s="149">
        <v>1295</v>
      </c>
      <c r="G6" s="27">
        <f>D6/E6*100</f>
        <v>100</v>
      </c>
      <c r="H6" s="27">
        <f>D6/F6*100</f>
        <v>9.0347490347490336</v>
      </c>
      <c r="I6" s="38">
        <v>0</v>
      </c>
      <c r="J6" s="38">
        <v>0</v>
      </c>
      <c r="K6" s="27" t="e">
        <f t="shared" ref="K6:K18" si="0">I6/J6*100</f>
        <v>#DIV/0!</v>
      </c>
      <c r="L6" s="56"/>
      <c r="M6" s="56"/>
    </row>
    <row r="7" spans="1:17">
      <c r="A7" s="14">
        <v>2</v>
      </c>
      <c r="B7" s="11" t="s">
        <v>19</v>
      </c>
      <c r="C7" s="51">
        <v>8.3000000000000004E-2</v>
      </c>
      <c r="D7" s="27">
        <v>137</v>
      </c>
      <c r="E7" s="27">
        <v>137</v>
      </c>
      <c r="F7" s="150"/>
      <c r="G7" s="27">
        <f>D7/E7*100</f>
        <v>100</v>
      </c>
      <c r="H7" s="27">
        <f>D7/F6*100</f>
        <v>10.579150579150578</v>
      </c>
      <c r="I7" s="38">
        <v>0</v>
      </c>
      <c r="J7" s="38">
        <v>0</v>
      </c>
      <c r="K7" s="27" t="e">
        <f t="shared" si="0"/>
        <v>#DIV/0!</v>
      </c>
      <c r="L7" s="56"/>
      <c r="M7" s="56"/>
    </row>
    <row r="8" spans="1:17">
      <c r="A8" s="14">
        <v>3</v>
      </c>
      <c r="B8" s="11" t="s">
        <v>20</v>
      </c>
      <c r="C8" s="51">
        <v>8.3000000000000004E-2</v>
      </c>
      <c r="D8" s="27">
        <v>171</v>
      </c>
      <c r="E8" s="27">
        <v>171</v>
      </c>
      <c r="F8" s="150"/>
      <c r="G8" s="27">
        <f t="shared" ref="G8:G17" si="1">D8/E8*100</f>
        <v>100</v>
      </c>
      <c r="H8" s="27">
        <f>D8/F6*100</f>
        <v>13.204633204633204</v>
      </c>
      <c r="I8" s="38">
        <v>0</v>
      </c>
      <c r="J8" s="38">
        <v>0</v>
      </c>
      <c r="K8" s="27" t="e">
        <f t="shared" si="0"/>
        <v>#DIV/0!</v>
      </c>
      <c r="L8" s="56"/>
      <c r="M8" s="56"/>
    </row>
    <row r="9" spans="1:17">
      <c r="A9" s="14">
        <v>4</v>
      </c>
      <c r="B9" s="11" t="s">
        <v>21</v>
      </c>
      <c r="C9" s="51">
        <v>8.3000000000000004E-2</v>
      </c>
      <c r="D9" s="27">
        <v>150</v>
      </c>
      <c r="E9" s="27">
        <v>150</v>
      </c>
      <c r="F9" s="150"/>
      <c r="G9" s="27">
        <f t="shared" si="1"/>
        <v>100</v>
      </c>
      <c r="H9" s="27">
        <f>D9/F6*100</f>
        <v>11.583011583011583</v>
      </c>
      <c r="I9" s="38">
        <v>0</v>
      </c>
      <c r="J9" s="38">
        <v>0</v>
      </c>
      <c r="K9" s="27" t="e">
        <f t="shared" si="0"/>
        <v>#DIV/0!</v>
      </c>
      <c r="L9" s="56"/>
      <c r="M9" s="56"/>
    </row>
    <row r="10" spans="1:17">
      <c r="A10" s="14">
        <v>5</v>
      </c>
      <c r="B10" s="11" t="s">
        <v>22</v>
      </c>
      <c r="C10" s="51">
        <v>8.3000000000000004E-2</v>
      </c>
      <c r="D10" s="27">
        <v>145</v>
      </c>
      <c r="E10" s="27">
        <v>145</v>
      </c>
      <c r="F10" s="150"/>
      <c r="G10" s="27">
        <f t="shared" si="1"/>
        <v>100</v>
      </c>
      <c r="H10" s="27">
        <f>D10/F6*100</f>
        <v>11.196911196911197</v>
      </c>
      <c r="I10" s="38">
        <v>0</v>
      </c>
      <c r="J10" s="38">
        <v>0</v>
      </c>
      <c r="K10" s="27" t="e">
        <f t="shared" si="0"/>
        <v>#DIV/0!</v>
      </c>
      <c r="L10" s="56"/>
      <c r="M10" s="56"/>
      <c r="P10" s="62"/>
      <c r="Q10" s="70"/>
    </row>
    <row r="11" spans="1:17">
      <c r="A11" s="14">
        <v>6</v>
      </c>
      <c r="B11" s="11" t="s">
        <v>23</v>
      </c>
      <c r="C11" s="51">
        <v>8.3000000000000004E-2</v>
      </c>
      <c r="D11" s="27">
        <v>119</v>
      </c>
      <c r="E11" s="27">
        <v>119</v>
      </c>
      <c r="F11" s="150"/>
      <c r="G11" s="27">
        <f t="shared" si="1"/>
        <v>100</v>
      </c>
      <c r="H11" s="27">
        <f>D11/F6*100</f>
        <v>9.1891891891891895</v>
      </c>
      <c r="I11" s="38">
        <v>0</v>
      </c>
      <c r="J11" s="38">
        <v>0</v>
      </c>
      <c r="K11" s="27" t="e">
        <f t="shared" si="0"/>
        <v>#DIV/0!</v>
      </c>
      <c r="L11" s="56"/>
      <c r="M11" s="56"/>
    </row>
    <row r="12" spans="1:17">
      <c r="A12" s="14">
        <v>7</v>
      </c>
      <c r="B12" s="11" t="s">
        <v>24</v>
      </c>
      <c r="C12" s="51">
        <v>8.3000000000000004E-2</v>
      </c>
      <c r="D12" s="27">
        <v>128</v>
      </c>
      <c r="E12" s="27">
        <v>128</v>
      </c>
      <c r="F12" s="150"/>
      <c r="G12" s="27">
        <f t="shared" si="1"/>
        <v>100</v>
      </c>
      <c r="H12" s="27">
        <f>D12/F6*100</f>
        <v>9.884169884169884</v>
      </c>
      <c r="I12" s="38">
        <v>0</v>
      </c>
      <c r="J12" s="38">
        <v>0</v>
      </c>
      <c r="K12" s="27" t="e">
        <f t="shared" si="0"/>
        <v>#DIV/0!</v>
      </c>
      <c r="L12" s="56"/>
      <c r="M12" s="56"/>
    </row>
    <row r="13" spans="1:17">
      <c r="A13" s="14">
        <v>8</v>
      </c>
      <c r="B13" s="11" t="s">
        <v>25</v>
      </c>
      <c r="C13" s="51">
        <v>8.3000000000000004E-2</v>
      </c>
      <c r="D13" s="27">
        <v>123</v>
      </c>
      <c r="E13" s="27">
        <v>123</v>
      </c>
      <c r="F13" s="150"/>
      <c r="G13" s="27">
        <f t="shared" si="1"/>
        <v>100</v>
      </c>
      <c r="H13" s="27">
        <f>D13/F6*100</f>
        <v>9.4980694980694977</v>
      </c>
      <c r="I13" s="38">
        <v>0</v>
      </c>
      <c r="J13" s="38">
        <v>0</v>
      </c>
      <c r="K13" s="27" t="e">
        <f t="shared" si="0"/>
        <v>#DIV/0!</v>
      </c>
      <c r="L13" s="56"/>
      <c r="M13" s="56"/>
    </row>
    <row r="14" spans="1:17">
      <c r="A14" s="14">
        <v>9</v>
      </c>
      <c r="B14" s="11" t="s">
        <v>26</v>
      </c>
      <c r="C14" s="51">
        <v>8.3000000000000004E-2</v>
      </c>
      <c r="D14" s="27">
        <v>113</v>
      </c>
      <c r="E14" s="27">
        <v>113</v>
      </c>
      <c r="F14" s="150"/>
      <c r="G14" s="27">
        <f t="shared" si="1"/>
        <v>100</v>
      </c>
      <c r="H14" s="27">
        <f>D14/F6*100</f>
        <v>8.7258687258687253</v>
      </c>
      <c r="I14" s="38">
        <v>0</v>
      </c>
      <c r="J14" s="38">
        <v>0</v>
      </c>
      <c r="K14" s="27" t="e">
        <f t="shared" si="0"/>
        <v>#DIV/0!</v>
      </c>
      <c r="L14" s="56"/>
      <c r="M14" s="56"/>
    </row>
    <row r="15" spans="1:17">
      <c r="A15" s="14">
        <v>10</v>
      </c>
      <c r="B15" s="11" t="s">
        <v>27</v>
      </c>
      <c r="C15" s="51">
        <v>8.3000000000000004E-2</v>
      </c>
      <c r="D15" s="27">
        <v>90</v>
      </c>
      <c r="E15" s="27">
        <v>90</v>
      </c>
      <c r="F15" s="150"/>
      <c r="G15" s="27">
        <f t="shared" si="1"/>
        <v>100</v>
      </c>
      <c r="H15" s="27">
        <f>D15/F6*100</f>
        <v>6.9498069498069501</v>
      </c>
      <c r="I15" s="38">
        <v>0</v>
      </c>
      <c r="J15" s="38">
        <v>0</v>
      </c>
      <c r="K15" s="27" t="e">
        <f t="shared" si="0"/>
        <v>#DIV/0!</v>
      </c>
      <c r="L15" s="56"/>
      <c r="M15" s="56"/>
    </row>
    <row r="16" spans="1:17">
      <c r="A16" s="14">
        <v>11</v>
      </c>
      <c r="B16" s="11" t="s">
        <v>28</v>
      </c>
      <c r="C16" s="51">
        <v>8.3000000000000004E-2</v>
      </c>
      <c r="D16" s="27">
        <v>135</v>
      </c>
      <c r="E16" s="27">
        <v>135</v>
      </c>
      <c r="F16" s="150"/>
      <c r="G16" s="27">
        <f t="shared" si="1"/>
        <v>100</v>
      </c>
      <c r="H16" s="27">
        <f>D16/F6*100</f>
        <v>10.424710424710424</v>
      </c>
      <c r="I16" s="38">
        <v>0</v>
      </c>
      <c r="J16" s="38">
        <v>0</v>
      </c>
      <c r="K16" s="27" t="e">
        <f t="shared" si="0"/>
        <v>#DIV/0!</v>
      </c>
      <c r="L16" s="56"/>
      <c r="M16" s="56"/>
    </row>
    <row r="17" spans="1:13">
      <c r="A17" s="14">
        <v>12</v>
      </c>
      <c r="B17" s="11" t="s">
        <v>29</v>
      </c>
      <c r="C17" s="51">
        <v>8.3000000000000004E-2</v>
      </c>
      <c r="D17" s="27">
        <v>118</v>
      </c>
      <c r="E17" s="27">
        <v>118</v>
      </c>
      <c r="F17" s="151"/>
      <c r="G17" s="27">
        <f t="shared" si="1"/>
        <v>100</v>
      </c>
      <c r="H17" s="27">
        <f>D17/F6*100</f>
        <v>9.1119691119691115</v>
      </c>
      <c r="I17" s="38">
        <v>0</v>
      </c>
      <c r="J17" s="38">
        <v>0</v>
      </c>
      <c r="K17" s="27" t="e">
        <f t="shared" si="0"/>
        <v>#DIV/0!</v>
      </c>
      <c r="L17" s="56"/>
      <c r="M17" s="56"/>
    </row>
    <row r="18" spans="1:13">
      <c r="A18" s="52"/>
      <c r="B18" s="53" t="s">
        <v>30</v>
      </c>
      <c r="C18" s="54">
        <v>1</v>
      </c>
      <c r="D18" s="55">
        <f>SUM(D6:D17)</f>
        <v>1546</v>
      </c>
      <c r="E18" s="55">
        <f>SUM(E6:E17)</f>
        <v>1546</v>
      </c>
      <c r="F18" s="55">
        <f>SUM(F6:F17)</f>
        <v>1295</v>
      </c>
      <c r="G18" s="27">
        <f>D18/E18*100</f>
        <v>100</v>
      </c>
      <c r="H18" s="27">
        <f>D18/F18*100</f>
        <v>119.38223938223938</v>
      </c>
      <c r="I18" s="65">
        <f>SUM(I6:I17)</f>
        <v>0</v>
      </c>
      <c r="J18" s="65">
        <f>SUM(J6:J17)</f>
        <v>0</v>
      </c>
      <c r="K18" s="27" t="e">
        <f t="shared" si="0"/>
        <v>#DIV/0!</v>
      </c>
      <c r="L18" s="52"/>
      <c r="M18" s="52"/>
    </row>
    <row r="19" spans="1:13">
      <c r="A19" s="109"/>
      <c r="B19" s="109"/>
      <c r="C19" s="109"/>
      <c r="D19" s="109"/>
      <c r="E19" s="109"/>
      <c r="F19" s="109"/>
      <c r="G19" s="109"/>
      <c r="H19" s="109"/>
      <c r="I19" s="75"/>
    </row>
  </sheetData>
  <mergeCells count="11">
    <mergeCell ref="A3:A5"/>
    <mergeCell ref="B3:B5"/>
    <mergeCell ref="C3:C5"/>
    <mergeCell ref="F6:F17"/>
    <mergeCell ref="D3:K3"/>
    <mergeCell ref="L3:M3"/>
    <mergeCell ref="D4:H4"/>
    <mergeCell ref="I4:K4"/>
    <mergeCell ref="N4:O4"/>
    <mergeCell ref="L4:L5"/>
    <mergeCell ref="M4:M5"/>
  </mergeCells>
  <printOptions horizontalCentered="1"/>
  <pageMargins left="0.11811023622047245" right="0.19685039370078741" top="1.1023622047244095" bottom="0.23622047244094491" header="0.31496062992125984" footer="0.31496062992125984"/>
  <pageSetup paperSize="10000" scale="77" orientation="landscape" r:id="rId1"/>
  <colBreaks count="1" manualBreakCount="1">
    <brk id="13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5" tint="-0.249977111117893"/>
    <pageSetUpPr fitToPage="1"/>
  </sheetPr>
  <dimension ref="A1:P19"/>
  <sheetViews>
    <sheetView view="pageBreakPreview" zoomScale="80" zoomScaleNormal="100" zoomScaleSheetLayoutView="80" workbookViewId="0">
      <selection activeCell="F18" sqref="F18"/>
    </sheetView>
  </sheetViews>
  <sheetFormatPr defaultColWidth="9" defaultRowHeight="15"/>
  <cols>
    <col min="1" max="1" width="4.42578125" customWidth="1"/>
    <col min="2" max="2" width="22" customWidth="1"/>
    <col min="4" max="4" width="11.140625" customWidth="1"/>
    <col min="5" max="5" width="13" customWidth="1"/>
    <col min="6" max="8" width="11.7109375" customWidth="1"/>
    <col min="9" max="9" width="15.140625" customWidth="1"/>
    <col min="10" max="10" width="14.28515625" customWidth="1"/>
    <col min="11" max="11" width="27.85546875" customWidth="1"/>
    <col min="12" max="12" width="29.140625" customWidth="1"/>
    <col min="13" max="13" width="20" customWidth="1"/>
    <col min="14" max="14" width="15.28515625" hidden="1" customWidth="1"/>
    <col min="15" max="15" width="14.140625" hidden="1" customWidth="1"/>
    <col min="16" max="16" width="11.28515625" customWidth="1"/>
  </cols>
  <sheetData>
    <row r="1" spans="1:16" ht="18.75">
      <c r="A1" s="22" t="s">
        <v>94</v>
      </c>
      <c r="B1" s="22"/>
      <c r="C1" s="22"/>
      <c r="D1" s="22"/>
      <c r="E1" s="2"/>
      <c r="F1" s="2"/>
      <c r="G1" s="2"/>
      <c r="H1" s="3"/>
      <c r="I1" s="3"/>
      <c r="J1" s="3"/>
      <c r="K1" s="3"/>
      <c r="L1" s="3"/>
    </row>
    <row r="2" spans="1:16" ht="24.75" customHeight="1">
      <c r="A2" s="23" t="s">
        <v>0</v>
      </c>
      <c r="B2" s="24"/>
      <c r="C2" s="25" t="s">
        <v>1</v>
      </c>
      <c r="D2" s="23" t="s">
        <v>37</v>
      </c>
      <c r="E2" s="3"/>
      <c r="F2" s="3"/>
      <c r="G2" s="3"/>
      <c r="H2" s="3"/>
      <c r="I2" s="3"/>
      <c r="J2" s="3"/>
      <c r="K2" s="3"/>
      <c r="L2" s="3"/>
    </row>
    <row r="3" spans="1:16" ht="26.25" customHeight="1">
      <c r="A3" s="145" t="s">
        <v>3</v>
      </c>
      <c r="B3" s="145" t="s">
        <v>4</v>
      </c>
      <c r="C3" s="143" t="s">
        <v>95</v>
      </c>
      <c r="D3" s="152" t="str">
        <f>D2</f>
        <v>Pelayanan Kesehatan pada Usia Pendidikan Dasar</v>
      </c>
      <c r="E3" s="152"/>
      <c r="F3" s="152"/>
      <c r="G3" s="152"/>
      <c r="H3" s="152"/>
      <c r="I3" s="152"/>
      <c r="J3" s="152"/>
      <c r="K3" s="137"/>
      <c r="L3" s="136" t="s">
        <v>5</v>
      </c>
      <c r="M3" s="137"/>
      <c r="N3" s="47"/>
      <c r="O3" s="47"/>
      <c r="P3" s="47"/>
    </row>
    <row r="4" spans="1:16" ht="18">
      <c r="A4" s="146"/>
      <c r="B4" s="146"/>
      <c r="C4" s="148"/>
      <c r="D4" s="138" t="s">
        <v>6</v>
      </c>
      <c r="E4" s="138"/>
      <c r="F4" s="138"/>
      <c r="G4" s="138"/>
      <c r="H4" s="139"/>
      <c r="I4" s="140" t="s">
        <v>7</v>
      </c>
      <c r="J4" s="140"/>
      <c r="K4" s="141"/>
      <c r="L4" s="143" t="s">
        <v>8</v>
      </c>
      <c r="M4" s="143" t="s">
        <v>9</v>
      </c>
      <c r="N4" s="142"/>
      <c r="O4" s="142"/>
      <c r="P4" s="48"/>
    </row>
    <row r="5" spans="1:16" ht="69" customHeight="1">
      <c r="A5" s="147"/>
      <c r="B5" s="147"/>
      <c r="C5" s="144"/>
      <c r="D5" s="8" t="s">
        <v>96</v>
      </c>
      <c r="E5" s="8" t="s">
        <v>11</v>
      </c>
      <c r="F5" s="9" t="s">
        <v>12</v>
      </c>
      <c r="G5" s="9" t="s">
        <v>34</v>
      </c>
      <c r="H5" s="9" t="s">
        <v>14</v>
      </c>
      <c r="I5" s="8" t="s">
        <v>97</v>
      </c>
      <c r="J5" s="9" t="s">
        <v>16</v>
      </c>
      <c r="K5" s="9" t="s">
        <v>17</v>
      </c>
      <c r="L5" s="144"/>
      <c r="M5" s="144"/>
      <c r="N5" s="49"/>
      <c r="O5" s="49"/>
      <c r="P5" s="48"/>
    </row>
    <row r="6" spans="1:16">
      <c r="A6" s="10">
        <v>1</v>
      </c>
      <c r="B6" s="11" t="s">
        <v>18</v>
      </c>
      <c r="C6" s="51">
        <v>8.3000000000000004E-2</v>
      </c>
      <c r="D6" s="27">
        <v>67</v>
      </c>
      <c r="E6" s="27">
        <v>67</v>
      </c>
      <c r="F6" s="149">
        <v>636</v>
      </c>
      <c r="G6" s="27">
        <f>D6/E6*100</f>
        <v>100</v>
      </c>
      <c r="H6" s="27">
        <f>D6/F6*100</f>
        <v>10.534591194968554</v>
      </c>
      <c r="I6" s="38">
        <v>0</v>
      </c>
      <c r="J6" s="38">
        <v>0</v>
      </c>
      <c r="K6" s="27" t="e">
        <f t="shared" ref="K6:K18" si="0">I6/J6*100</f>
        <v>#DIV/0!</v>
      </c>
      <c r="L6" s="56"/>
      <c r="M6" s="56"/>
    </row>
    <row r="7" spans="1:16">
      <c r="A7" s="14">
        <v>2</v>
      </c>
      <c r="B7" s="11" t="s">
        <v>19</v>
      </c>
      <c r="C7" s="51">
        <v>8.3000000000000004E-2</v>
      </c>
      <c r="D7" s="27">
        <v>62</v>
      </c>
      <c r="E7" s="27">
        <v>62</v>
      </c>
      <c r="F7" s="150"/>
      <c r="G7" s="27">
        <f>D7/E6*100</f>
        <v>92.537313432835816</v>
      </c>
      <c r="H7" s="27">
        <f>D7/F6*100</f>
        <v>9.7484276729559749</v>
      </c>
      <c r="I7" s="38">
        <v>0</v>
      </c>
      <c r="J7" s="65">
        <v>0</v>
      </c>
      <c r="K7" s="27" t="e">
        <f t="shared" si="0"/>
        <v>#DIV/0!</v>
      </c>
      <c r="L7" s="56"/>
      <c r="M7" s="56"/>
    </row>
    <row r="8" spans="1:16">
      <c r="A8" s="14">
        <v>3</v>
      </c>
      <c r="B8" s="11" t="s">
        <v>20</v>
      </c>
      <c r="C8" s="51">
        <v>8.3000000000000004E-2</v>
      </c>
      <c r="D8" s="27">
        <v>46</v>
      </c>
      <c r="E8" s="27">
        <v>46</v>
      </c>
      <c r="F8" s="150"/>
      <c r="G8" s="27">
        <f>D8/E6*100</f>
        <v>68.656716417910445</v>
      </c>
      <c r="H8" s="27">
        <f>D8/F6*100</f>
        <v>7.232704402515723</v>
      </c>
      <c r="I8" s="38">
        <v>0</v>
      </c>
      <c r="J8" s="38">
        <v>0</v>
      </c>
      <c r="K8" s="27" t="e">
        <f t="shared" si="0"/>
        <v>#DIV/0!</v>
      </c>
      <c r="L8" s="56"/>
      <c r="M8" s="56"/>
    </row>
    <row r="9" spans="1:16">
      <c r="A9" s="14">
        <v>4</v>
      </c>
      <c r="B9" s="11" t="s">
        <v>21</v>
      </c>
      <c r="C9" s="51">
        <v>8.3000000000000004E-2</v>
      </c>
      <c r="D9" s="27">
        <v>62</v>
      </c>
      <c r="E9" s="27">
        <v>62</v>
      </c>
      <c r="F9" s="150"/>
      <c r="G9" s="27">
        <f>D9/E6*100</f>
        <v>92.537313432835816</v>
      </c>
      <c r="H9" s="27">
        <f>D9/F6*100</f>
        <v>9.7484276729559749</v>
      </c>
      <c r="I9" s="38">
        <v>0</v>
      </c>
      <c r="J9" s="38">
        <v>0</v>
      </c>
      <c r="K9" s="27" t="e">
        <f t="shared" si="0"/>
        <v>#DIV/0!</v>
      </c>
      <c r="L9" s="56"/>
      <c r="M9" s="56"/>
    </row>
    <row r="10" spans="1:16">
      <c r="A10" s="14">
        <v>5</v>
      </c>
      <c r="B10" s="11" t="s">
        <v>22</v>
      </c>
      <c r="C10" s="51">
        <v>8.3000000000000004E-2</v>
      </c>
      <c r="D10" s="27">
        <v>54</v>
      </c>
      <c r="E10" s="27">
        <v>54</v>
      </c>
      <c r="F10" s="150"/>
      <c r="G10" s="27">
        <f>D10/E6*100</f>
        <v>80.597014925373131</v>
      </c>
      <c r="H10" s="27">
        <f>D10/F6*100</f>
        <v>8.4905660377358494</v>
      </c>
      <c r="I10" s="38">
        <v>0</v>
      </c>
      <c r="J10" s="38">
        <v>0</v>
      </c>
      <c r="K10" s="27" t="e">
        <f t="shared" si="0"/>
        <v>#DIV/0!</v>
      </c>
      <c r="L10" s="56"/>
      <c r="M10" s="56"/>
    </row>
    <row r="11" spans="1:16">
      <c r="A11" s="14">
        <v>6</v>
      </c>
      <c r="B11" s="11" t="s">
        <v>23</v>
      </c>
      <c r="C11" s="51">
        <v>8.3000000000000004E-2</v>
      </c>
      <c r="D11" s="27">
        <v>42</v>
      </c>
      <c r="E11" s="27">
        <v>42</v>
      </c>
      <c r="F11" s="150"/>
      <c r="G11" s="27">
        <f>D11/E6*100</f>
        <v>62.68656716417911</v>
      </c>
      <c r="H11" s="27">
        <f>D11/F6*100</f>
        <v>6.6037735849056602</v>
      </c>
      <c r="I11" s="38">
        <v>0</v>
      </c>
      <c r="J11" s="38">
        <v>0</v>
      </c>
      <c r="K11" s="27" t="e">
        <f t="shared" si="0"/>
        <v>#DIV/0!</v>
      </c>
      <c r="L11" s="56"/>
      <c r="M11" s="56"/>
      <c r="N11" s="62">
        <f>SUM(D6:D11)</f>
        <v>333</v>
      </c>
      <c r="O11" s="70">
        <f>N11/F6</f>
        <v>0.52358490566037741</v>
      </c>
    </row>
    <row r="12" spans="1:16">
      <c r="A12" s="14">
        <v>7</v>
      </c>
      <c r="B12" s="11" t="s">
        <v>24</v>
      </c>
      <c r="C12" s="51">
        <v>8.3000000000000004E-2</v>
      </c>
      <c r="D12" s="27">
        <v>36</v>
      </c>
      <c r="E12" s="27">
        <v>36</v>
      </c>
      <c r="F12" s="150"/>
      <c r="G12" s="27">
        <f>D12/E6*100</f>
        <v>53.731343283582092</v>
      </c>
      <c r="H12" s="27">
        <f>D12/F6*100</f>
        <v>5.6603773584905666</v>
      </c>
      <c r="I12" s="38">
        <v>0</v>
      </c>
      <c r="J12" s="38">
        <v>0</v>
      </c>
      <c r="K12" s="27" t="e">
        <f t="shared" si="0"/>
        <v>#DIV/0!</v>
      </c>
      <c r="L12" s="56"/>
      <c r="M12" s="56"/>
    </row>
    <row r="13" spans="1:16">
      <c r="A13" s="14">
        <v>8</v>
      </c>
      <c r="B13" s="11" t="s">
        <v>25</v>
      </c>
      <c r="C13" s="51">
        <v>8.3000000000000004E-2</v>
      </c>
      <c r="D13" s="27">
        <v>35</v>
      </c>
      <c r="E13" s="27">
        <v>35</v>
      </c>
      <c r="F13" s="150"/>
      <c r="G13" s="27">
        <f>D13/E6*100</f>
        <v>52.238805970149251</v>
      </c>
      <c r="H13" s="27">
        <f>D13/F6*100</f>
        <v>5.5031446540880502</v>
      </c>
      <c r="I13" s="38">
        <v>0</v>
      </c>
      <c r="J13" s="38">
        <v>0</v>
      </c>
      <c r="K13" s="27" t="e">
        <f t="shared" si="0"/>
        <v>#DIV/0!</v>
      </c>
      <c r="L13" s="56"/>
      <c r="M13" s="56"/>
    </row>
    <row r="14" spans="1:16">
      <c r="A14" s="14">
        <v>9</v>
      </c>
      <c r="B14" s="11" t="s">
        <v>26</v>
      </c>
      <c r="C14" s="51">
        <v>8.3000000000000004E-2</v>
      </c>
      <c r="D14" s="27">
        <v>44</v>
      </c>
      <c r="E14" s="27">
        <v>44</v>
      </c>
      <c r="F14" s="150"/>
      <c r="G14" s="27">
        <f>D14/E6*100</f>
        <v>65.671641791044777</v>
      </c>
      <c r="H14" s="27">
        <f>D14/F6*100</f>
        <v>6.9182389937106921</v>
      </c>
      <c r="I14" s="38">
        <v>0</v>
      </c>
      <c r="J14" s="38">
        <v>0</v>
      </c>
      <c r="K14" s="27" t="e">
        <f t="shared" si="0"/>
        <v>#DIV/0!</v>
      </c>
      <c r="L14" s="56"/>
      <c r="M14" s="56"/>
    </row>
    <row r="15" spans="1:16">
      <c r="A15" s="14">
        <v>10</v>
      </c>
      <c r="B15" s="11" t="s">
        <v>27</v>
      </c>
      <c r="C15" s="51">
        <v>8.3000000000000004E-2</v>
      </c>
      <c r="D15" s="27">
        <v>37</v>
      </c>
      <c r="E15" s="27">
        <v>37</v>
      </c>
      <c r="F15" s="150"/>
      <c r="G15" s="27">
        <f>D15/E6*100</f>
        <v>55.223880597014926</v>
      </c>
      <c r="H15" s="27">
        <f>D15/F6*100</f>
        <v>5.817610062893082</v>
      </c>
      <c r="I15" s="38">
        <v>0</v>
      </c>
      <c r="J15" s="38">
        <v>0</v>
      </c>
      <c r="K15" s="27" t="e">
        <f t="shared" si="0"/>
        <v>#DIV/0!</v>
      </c>
      <c r="L15" s="56"/>
      <c r="M15" s="56"/>
    </row>
    <row r="16" spans="1:16">
      <c r="A16" s="14">
        <v>11</v>
      </c>
      <c r="B16" s="11" t="s">
        <v>28</v>
      </c>
      <c r="C16" s="51">
        <v>8.3000000000000004E-2</v>
      </c>
      <c r="D16" s="27">
        <v>38</v>
      </c>
      <c r="E16" s="27">
        <v>38</v>
      </c>
      <c r="F16" s="150"/>
      <c r="G16" s="27">
        <f>D16/E6*100</f>
        <v>56.71641791044776</v>
      </c>
      <c r="H16" s="27">
        <f>D16/F6*100</f>
        <v>5.9748427672955975</v>
      </c>
      <c r="I16" s="38">
        <v>0</v>
      </c>
      <c r="J16" s="38">
        <v>0</v>
      </c>
      <c r="K16" s="27" t="e">
        <f t="shared" si="0"/>
        <v>#DIV/0!</v>
      </c>
      <c r="L16" s="56"/>
      <c r="M16" s="56"/>
    </row>
    <row r="17" spans="1:13">
      <c r="A17" s="14">
        <v>12</v>
      </c>
      <c r="B17" s="11" t="s">
        <v>29</v>
      </c>
      <c r="C17" s="51">
        <v>8.3000000000000004E-2</v>
      </c>
      <c r="D17" s="27">
        <v>44</v>
      </c>
      <c r="E17" s="27">
        <v>44</v>
      </c>
      <c r="F17" s="151"/>
      <c r="G17" s="27">
        <f>D17/E6*100</f>
        <v>65.671641791044777</v>
      </c>
      <c r="H17" s="27">
        <f>D17/F6*100</f>
        <v>6.9182389937106921</v>
      </c>
      <c r="I17" s="38">
        <v>0</v>
      </c>
      <c r="J17" s="38">
        <v>0</v>
      </c>
      <c r="K17" s="27" t="e">
        <f t="shared" si="0"/>
        <v>#DIV/0!</v>
      </c>
      <c r="L17" s="56"/>
      <c r="M17" s="56"/>
    </row>
    <row r="18" spans="1:13">
      <c r="A18" s="52"/>
      <c r="B18" s="53" t="s">
        <v>30</v>
      </c>
      <c r="C18" s="54">
        <v>1</v>
      </c>
      <c r="D18" s="55">
        <f>SUM(D6:D17)</f>
        <v>567</v>
      </c>
      <c r="E18" s="55">
        <f>SUM(E6:E17)</f>
        <v>567</v>
      </c>
      <c r="F18" s="55">
        <f>SUM(F6:F17)</f>
        <v>636</v>
      </c>
      <c r="G18" s="55">
        <f>D18/E18*100</f>
        <v>100</v>
      </c>
      <c r="H18" s="27">
        <f>D18/F18*100</f>
        <v>89.15094339622641</v>
      </c>
      <c r="I18" s="55">
        <f>SUM(I6:I17)</f>
        <v>0</v>
      </c>
      <c r="J18" s="55">
        <f>SUM(J6:J17)</f>
        <v>0</v>
      </c>
      <c r="K18" s="27" t="e">
        <f t="shared" si="0"/>
        <v>#DIV/0!</v>
      </c>
      <c r="L18" s="52"/>
      <c r="M18" s="52"/>
    </row>
    <row r="19" spans="1:13">
      <c r="A19" s="109"/>
      <c r="B19" s="109"/>
      <c r="C19" s="109"/>
      <c r="D19" s="109"/>
      <c r="E19" s="109"/>
      <c r="F19" s="109"/>
      <c r="G19" s="109"/>
      <c r="H19" s="109"/>
      <c r="I19" s="75"/>
    </row>
  </sheetData>
  <mergeCells count="11">
    <mergeCell ref="A3:A5"/>
    <mergeCell ref="B3:B5"/>
    <mergeCell ref="C3:C5"/>
    <mergeCell ref="F6:F17"/>
    <mergeCell ref="D3:K3"/>
    <mergeCell ref="L3:M3"/>
    <mergeCell ref="D4:H4"/>
    <mergeCell ref="I4:K4"/>
    <mergeCell ref="N4:O4"/>
    <mergeCell ref="L4:L5"/>
    <mergeCell ref="M4:M5"/>
  </mergeCells>
  <printOptions horizontalCentered="1"/>
  <pageMargins left="0.11811023622047245" right="0.19685039370078741" top="1.1023622047244095" bottom="0.23622047244094491" header="0.31496062992125984" footer="0.31496062992125984"/>
  <pageSetup paperSize="10000" scale="80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7" tint="-0.249977111117893"/>
    <pageSetUpPr fitToPage="1"/>
  </sheetPr>
  <dimension ref="A1:P19"/>
  <sheetViews>
    <sheetView view="pageBreakPreview" topLeftCell="A4" zoomScale="70" zoomScaleNormal="100" zoomScaleSheetLayoutView="70" workbookViewId="0">
      <selection activeCell="H18" sqref="H18"/>
    </sheetView>
  </sheetViews>
  <sheetFormatPr defaultColWidth="9" defaultRowHeight="15"/>
  <cols>
    <col min="1" max="1" width="4.42578125" customWidth="1"/>
    <col min="2" max="2" width="22" customWidth="1"/>
    <col min="4" max="4" width="11.140625" customWidth="1"/>
    <col min="5" max="5" width="13.7109375" customWidth="1"/>
    <col min="6" max="7" width="14.28515625" customWidth="1"/>
    <col min="8" max="8" width="11.7109375" customWidth="1"/>
    <col min="9" max="9" width="11.28515625" customWidth="1"/>
    <col min="10" max="10" width="10.85546875" customWidth="1"/>
    <col min="11" max="11" width="27.85546875" customWidth="1"/>
    <col min="12" max="12" width="29.140625" customWidth="1"/>
    <col min="13" max="13" width="31" customWidth="1"/>
    <col min="14" max="14" width="15.28515625" customWidth="1"/>
    <col min="15" max="15" width="14.140625" customWidth="1"/>
    <col min="16" max="16" width="11.28515625" customWidth="1"/>
  </cols>
  <sheetData>
    <row r="1" spans="1:16" ht="18.75">
      <c r="A1" s="1" t="s">
        <v>94</v>
      </c>
      <c r="B1" s="1"/>
      <c r="C1" s="1"/>
      <c r="D1" s="1"/>
      <c r="E1" s="2"/>
      <c r="F1" s="2"/>
      <c r="G1" s="2"/>
      <c r="H1" s="3"/>
      <c r="I1" s="3"/>
      <c r="J1" s="3"/>
      <c r="K1" s="3"/>
      <c r="L1" s="3"/>
    </row>
    <row r="2" spans="1:16" ht="24.75" customHeight="1">
      <c r="A2" s="4" t="s">
        <v>0</v>
      </c>
      <c r="B2" s="57"/>
      <c r="C2" s="58" t="s">
        <v>1</v>
      </c>
      <c r="D2" s="7" t="s">
        <v>38</v>
      </c>
      <c r="E2" s="3"/>
      <c r="F2" s="3"/>
      <c r="G2" s="3"/>
      <c r="H2" s="3"/>
      <c r="I2" s="3"/>
      <c r="J2" s="3"/>
      <c r="K2" s="3"/>
      <c r="L2" s="3"/>
    </row>
    <row r="3" spans="1:16" ht="26.25" customHeight="1">
      <c r="A3" s="145" t="s">
        <v>3</v>
      </c>
      <c r="B3" s="145" t="s">
        <v>4</v>
      </c>
      <c r="C3" s="143" t="s">
        <v>95</v>
      </c>
      <c r="D3" s="152" t="str">
        <f>D2</f>
        <v>Pelayanan Kesehatan pada Usia Produktif</v>
      </c>
      <c r="E3" s="152"/>
      <c r="F3" s="152"/>
      <c r="G3" s="152"/>
      <c r="H3" s="152"/>
      <c r="I3" s="152"/>
      <c r="J3" s="152"/>
      <c r="K3" s="137"/>
      <c r="L3" s="136" t="s">
        <v>5</v>
      </c>
      <c r="M3" s="137"/>
      <c r="N3" s="47"/>
      <c r="O3" s="47"/>
      <c r="P3" s="47"/>
    </row>
    <row r="4" spans="1:16" ht="18">
      <c r="A4" s="146"/>
      <c r="B4" s="146"/>
      <c r="C4" s="148"/>
      <c r="D4" s="138" t="s">
        <v>6</v>
      </c>
      <c r="E4" s="138"/>
      <c r="F4" s="138"/>
      <c r="G4" s="138"/>
      <c r="H4" s="139"/>
      <c r="I4" s="140" t="s">
        <v>7</v>
      </c>
      <c r="J4" s="140"/>
      <c r="K4" s="141"/>
      <c r="L4" s="143" t="s">
        <v>8</v>
      </c>
      <c r="M4" s="143" t="s">
        <v>9</v>
      </c>
      <c r="N4" s="142"/>
      <c r="O4" s="142"/>
      <c r="P4" s="48"/>
    </row>
    <row r="5" spans="1:16" ht="69" customHeight="1">
      <c r="A5" s="147"/>
      <c r="B5" s="147"/>
      <c r="C5" s="144"/>
      <c r="D5" s="8" t="s">
        <v>96</v>
      </c>
      <c r="E5" s="8" t="s">
        <v>11</v>
      </c>
      <c r="F5" s="9" t="s">
        <v>12</v>
      </c>
      <c r="G5" s="9" t="s">
        <v>39</v>
      </c>
      <c r="H5" s="9" t="s">
        <v>14</v>
      </c>
      <c r="I5" s="8" t="s">
        <v>97</v>
      </c>
      <c r="J5" s="9" t="s">
        <v>16</v>
      </c>
      <c r="K5" s="9" t="s">
        <v>17</v>
      </c>
      <c r="L5" s="144"/>
      <c r="M5" s="144"/>
      <c r="N5" s="49"/>
      <c r="O5" s="49"/>
      <c r="P5" s="48"/>
    </row>
    <row r="6" spans="1:16" ht="45.75" customHeight="1">
      <c r="A6" s="10">
        <v>1</v>
      </c>
      <c r="B6" s="11" t="s">
        <v>18</v>
      </c>
      <c r="C6" s="51">
        <v>8.3000000000000004E-2</v>
      </c>
      <c r="D6" s="27">
        <v>718</v>
      </c>
      <c r="E6" s="27">
        <v>718</v>
      </c>
      <c r="F6" s="149">
        <v>14154</v>
      </c>
      <c r="G6" s="27">
        <f>D6/E6*100</f>
        <v>100</v>
      </c>
      <c r="H6" s="27">
        <f>D6/F6*100</f>
        <v>5.0727709481418675</v>
      </c>
      <c r="I6" s="38">
        <v>0</v>
      </c>
      <c r="J6" s="38">
        <v>0</v>
      </c>
      <c r="K6" s="27" t="e">
        <f t="shared" ref="K6:K18" si="0">I6/J6*100</f>
        <v>#DIV/0!</v>
      </c>
      <c r="L6" s="56" t="s">
        <v>109</v>
      </c>
      <c r="M6" s="59" t="s">
        <v>110</v>
      </c>
    </row>
    <row r="7" spans="1:16" ht="47.25" customHeight="1">
      <c r="A7" s="14">
        <v>2</v>
      </c>
      <c r="B7" s="11" t="s">
        <v>19</v>
      </c>
      <c r="C7" s="51">
        <v>8.3000000000000004E-2</v>
      </c>
      <c r="D7" s="27">
        <v>633</v>
      </c>
      <c r="E7" s="27">
        <v>633</v>
      </c>
      <c r="F7" s="150"/>
      <c r="G7" s="27">
        <f t="shared" ref="G7:G17" si="1">D7/E7*100</f>
        <v>100</v>
      </c>
      <c r="H7" s="27">
        <f>D7/F6*100</f>
        <v>4.4722339974565495</v>
      </c>
      <c r="I7" s="38">
        <v>0</v>
      </c>
      <c r="J7" s="38">
        <v>0</v>
      </c>
      <c r="K7" s="27" t="e">
        <f t="shared" si="0"/>
        <v>#DIV/0!</v>
      </c>
      <c r="L7" s="56" t="s">
        <v>109</v>
      </c>
      <c r="M7" s="59" t="s">
        <v>110</v>
      </c>
    </row>
    <row r="8" spans="1:16" ht="14.25" customHeight="1">
      <c r="A8" s="14">
        <v>3</v>
      </c>
      <c r="B8" s="11" t="s">
        <v>20</v>
      </c>
      <c r="C8" s="51">
        <v>8.3000000000000004E-2</v>
      </c>
      <c r="D8" s="27">
        <v>666</v>
      </c>
      <c r="E8" s="27">
        <v>666</v>
      </c>
      <c r="F8" s="150"/>
      <c r="G8" s="27">
        <f t="shared" si="1"/>
        <v>100</v>
      </c>
      <c r="H8" s="27">
        <f>D8/F6*100</f>
        <v>4.7053836371343793</v>
      </c>
      <c r="I8" s="38">
        <v>0</v>
      </c>
      <c r="J8" s="38">
        <v>0</v>
      </c>
      <c r="K8" s="27" t="e">
        <f t="shared" si="0"/>
        <v>#DIV/0!</v>
      </c>
      <c r="L8" s="56" t="s">
        <v>109</v>
      </c>
      <c r="M8" s="59" t="s">
        <v>110</v>
      </c>
      <c r="N8" s="62"/>
      <c r="O8" s="70"/>
    </row>
    <row r="9" spans="1:16" ht="14.25" customHeight="1">
      <c r="A9" s="14">
        <v>4</v>
      </c>
      <c r="B9" s="11" t="s">
        <v>21</v>
      </c>
      <c r="C9" s="51">
        <v>8.3000000000000004E-2</v>
      </c>
      <c r="D9" s="27">
        <v>678</v>
      </c>
      <c r="E9" s="27">
        <v>678</v>
      </c>
      <c r="F9" s="150"/>
      <c r="G9" s="27">
        <f t="shared" si="1"/>
        <v>100</v>
      </c>
      <c r="H9" s="27">
        <f>D9/F6*100</f>
        <v>4.790165324289954</v>
      </c>
      <c r="I9" s="38">
        <v>0</v>
      </c>
      <c r="J9" s="38">
        <v>0</v>
      </c>
      <c r="K9" s="27" t="e">
        <f t="shared" si="0"/>
        <v>#DIV/0!</v>
      </c>
      <c r="L9" s="56" t="s">
        <v>109</v>
      </c>
      <c r="M9" s="59" t="s">
        <v>110</v>
      </c>
    </row>
    <row r="10" spans="1:16" ht="14.25" customHeight="1">
      <c r="A10" s="14">
        <v>5</v>
      </c>
      <c r="B10" s="11" t="s">
        <v>22</v>
      </c>
      <c r="C10" s="51">
        <v>8.3000000000000004E-2</v>
      </c>
      <c r="D10" s="27">
        <v>1783</v>
      </c>
      <c r="E10" s="27">
        <v>1783</v>
      </c>
      <c r="F10" s="150"/>
      <c r="G10" s="27">
        <f t="shared" si="1"/>
        <v>100</v>
      </c>
      <c r="H10" s="27">
        <f>D10/F6*100</f>
        <v>12.597145683199095</v>
      </c>
      <c r="I10" s="38">
        <v>0</v>
      </c>
      <c r="J10" s="38">
        <v>0</v>
      </c>
      <c r="K10" s="27" t="e">
        <f t="shared" si="0"/>
        <v>#DIV/0!</v>
      </c>
      <c r="L10" s="56" t="s">
        <v>109</v>
      </c>
      <c r="M10" s="59" t="s">
        <v>110</v>
      </c>
    </row>
    <row r="11" spans="1:16" ht="14.25" customHeight="1">
      <c r="A11" s="14">
        <v>6</v>
      </c>
      <c r="B11" s="11" t="s">
        <v>23</v>
      </c>
      <c r="C11" s="51">
        <v>8.3000000000000004E-2</v>
      </c>
      <c r="D11" s="27">
        <v>938</v>
      </c>
      <c r="E11" s="27">
        <v>938</v>
      </c>
      <c r="F11" s="150"/>
      <c r="G11" s="27">
        <f t="shared" si="1"/>
        <v>100</v>
      </c>
      <c r="H11" s="27">
        <f>D11/F6*100</f>
        <v>6.627101879327399</v>
      </c>
      <c r="I11" s="38">
        <v>0</v>
      </c>
      <c r="J11" s="38">
        <v>0</v>
      </c>
      <c r="K11" s="27" t="e">
        <f t="shared" si="0"/>
        <v>#DIV/0!</v>
      </c>
      <c r="L11" s="56" t="s">
        <v>109</v>
      </c>
      <c r="M11" s="59" t="s">
        <v>110</v>
      </c>
    </row>
    <row r="12" spans="1:16" ht="14.25" customHeight="1">
      <c r="A12" s="14">
        <v>7</v>
      </c>
      <c r="B12" s="11" t="s">
        <v>24</v>
      </c>
      <c r="C12" s="51">
        <v>8.3000000000000004E-2</v>
      </c>
      <c r="D12" s="27">
        <v>1295</v>
      </c>
      <c r="E12" s="27">
        <v>1295</v>
      </c>
      <c r="F12" s="150"/>
      <c r="G12" s="27">
        <f t="shared" si="1"/>
        <v>100</v>
      </c>
      <c r="H12" s="27">
        <f>D12/F6*100</f>
        <v>9.1493570722057367</v>
      </c>
      <c r="I12" s="38">
        <v>0</v>
      </c>
      <c r="J12" s="38">
        <v>0</v>
      </c>
      <c r="K12" s="27" t="e">
        <f t="shared" si="0"/>
        <v>#DIV/0!</v>
      </c>
      <c r="L12" s="56" t="s">
        <v>109</v>
      </c>
      <c r="M12" s="59" t="s">
        <v>110</v>
      </c>
    </row>
    <row r="13" spans="1:16" ht="14.25" customHeight="1">
      <c r="A13" s="14">
        <v>8</v>
      </c>
      <c r="B13" s="11" t="s">
        <v>25</v>
      </c>
      <c r="C13" s="51">
        <v>8.3000000000000004E-2</v>
      </c>
      <c r="D13" s="27">
        <v>1276</v>
      </c>
      <c r="E13" s="27">
        <v>1276</v>
      </c>
      <c r="F13" s="150"/>
      <c r="G13" s="27">
        <f t="shared" si="1"/>
        <v>100</v>
      </c>
      <c r="H13" s="27">
        <f>D13/F6*100</f>
        <v>9.0151194008760775</v>
      </c>
      <c r="I13" s="38">
        <v>0</v>
      </c>
      <c r="J13" s="38">
        <v>0</v>
      </c>
      <c r="K13" s="27" t="e">
        <f t="shared" si="0"/>
        <v>#DIV/0!</v>
      </c>
      <c r="L13" s="56" t="s">
        <v>109</v>
      </c>
      <c r="M13" s="59" t="s">
        <v>110</v>
      </c>
    </row>
    <row r="14" spans="1:16" ht="14.25" customHeight="1">
      <c r="A14" s="14">
        <v>9</v>
      </c>
      <c r="B14" s="11" t="s">
        <v>26</v>
      </c>
      <c r="C14" s="51">
        <v>8.3000000000000004E-2</v>
      </c>
      <c r="D14" s="27">
        <v>825</v>
      </c>
      <c r="E14" s="27">
        <v>825</v>
      </c>
      <c r="F14" s="150"/>
      <c r="G14" s="27">
        <f t="shared" si="1"/>
        <v>100</v>
      </c>
      <c r="H14" s="27">
        <f>D14/F6*100</f>
        <v>5.8287409919457396</v>
      </c>
      <c r="I14" s="38">
        <v>0</v>
      </c>
      <c r="J14" s="38">
        <v>0</v>
      </c>
      <c r="K14" s="27" t="e">
        <f t="shared" si="0"/>
        <v>#DIV/0!</v>
      </c>
      <c r="L14" s="56"/>
      <c r="M14" s="59"/>
    </row>
    <row r="15" spans="1:16" ht="14.25" customHeight="1">
      <c r="A15" s="14">
        <v>10</v>
      </c>
      <c r="B15" s="11" t="s">
        <v>27</v>
      </c>
      <c r="C15" s="51">
        <v>8.3000000000000004E-2</v>
      </c>
      <c r="D15" s="27">
        <v>1591</v>
      </c>
      <c r="E15" s="27">
        <v>1591</v>
      </c>
      <c r="F15" s="150"/>
      <c r="G15" s="27">
        <f t="shared" si="1"/>
        <v>100</v>
      </c>
      <c r="H15" s="27">
        <f>D15/F6*100</f>
        <v>11.240638688709906</v>
      </c>
      <c r="I15" s="38">
        <v>0</v>
      </c>
      <c r="J15" s="38">
        <v>0</v>
      </c>
      <c r="K15" s="27" t="e">
        <f t="shared" si="0"/>
        <v>#DIV/0!</v>
      </c>
      <c r="L15" s="56"/>
      <c r="M15" s="59"/>
    </row>
    <row r="16" spans="1:16" ht="14.25" customHeight="1">
      <c r="A16" s="14">
        <v>11</v>
      </c>
      <c r="B16" s="11" t="s">
        <v>28</v>
      </c>
      <c r="C16" s="51">
        <v>8.3000000000000004E-2</v>
      </c>
      <c r="D16" s="27">
        <v>1366</v>
      </c>
      <c r="E16" s="27">
        <v>1366</v>
      </c>
      <c r="F16" s="150"/>
      <c r="G16" s="27">
        <f t="shared" si="1"/>
        <v>100</v>
      </c>
      <c r="H16" s="27">
        <f>D16/F6*100</f>
        <v>9.6509820545428848</v>
      </c>
      <c r="I16" s="38">
        <v>0</v>
      </c>
      <c r="J16" s="38">
        <v>0</v>
      </c>
      <c r="K16" s="27" t="e">
        <f t="shared" si="0"/>
        <v>#DIV/0!</v>
      </c>
      <c r="L16" s="56"/>
      <c r="M16" s="59"/>
    </row>
    <row r="17" spans="1:13" ht="14.25" customHeight="1">
      <c r="A17" s="14">
        <v>12</v>
      </c>
      <c r="B17" s="11" t="s">
        <v>29</v>
      </c>
      <c r="C17" s="51">
        <v>8.3000000000000004E-2</v>
      </c>
      <c r="D17" s="27">
        <v>2385</v>
      </c>
      <c r="E17" s="27">
        <v>2385</v>
      </c>
      <c r="F17" s="151"/>
      <c r="G17" s="27">
        <f t="shared" si="1"/>
        <v>100</v>
      </c>
      <c r="H17" s="27">
        <f>D17/F6*100</f>
        <v>16.85036032217041</v>
      </c>
      <c r="I17" s="38">
        <v>0</v>
      </c>
      <c r="J17" s="38">
        <v>0</v>
      </c>
      <c r="K17" s="27" t="e">
        <f t="shared" si="0"/>
        <v>#DIV/0!</v>
      </c>
      <c r="L17" s="56"/>
      <c r="M17" s="59"/>
    </row>
    <row r="18" spans="1:13">
      <c r="A18" s="52"/>
      <c r="B18" s="53" t="s">
        <v>30</v>
      </c>
      <c r="C18" s="54">
        <v>1</v>
      </c>
      <c r="D18" s="55">
        <f>SUM(D6:D17)</f>
        <v>14154</v>
      </c>
      <c r="E18" s="55">
        <f>SUM(E6:E17)</f>
        <v>14154</v>
      </c>
      <c r="F18" s="55">
        <f>SUM(F6:F17)</f>
        <v>14154</v>
      </c>
      <c r="G18" s="27">
        <f>D18/E18*100</f>
        <v>100</v>
      </c>
      <c r="H18" s="27">
        <f>D18/F18*100</f>
        <v>100</v>
      </c>
      <c r="I18" s="55">
        <f>SUM(I6:I17)</f>
        <v>0</v>
      </c>
      <c r="J18" s="55">
        <f>SUM(J6:J17)</f>
        <v>0</v>
      </c>
      <c r="K18" s="27" t="e">
        <f t="shared" si="0"/>
        <v>#DIV/0!</v>
      </c>
      <c r="L18" s="52"/>
      <c r="M18" s="52"/>
    </row>
    <row r="19" spans="1:13">
      <c r="A19" s="109"/>
      <c r="B19" s="109"/>
      <c r="C19" s="109"/>
      <c r="D19" s="109"/>
      <c r="E19" s="109"/>
      <c r="F19" s="109"/>
      <c r="G19" s="109"/>
      <c r="H19" s="109"/>
      <c r="I19" s="75"/>
    </row>
  </sheetData>
  <mergeCells count="11">
    <mergeCell ref="A3:A5"/>
    <mergeCell ref="B3:B5"/>
    <mergeCell ref="C3:C5"/>
    <mergeCell ref="F6:F17"/>
    <mergeCell ref="D3:K3"/>
    <mergeCell ref="L3:M3"/>
    <mergeCell ref="D4:H4"/>
    <mergeCell ref="I4:K4"/>
    <mergeCell ref="N4:O4"/>
    <mergeCell ref="L4:L5"/>
    <mergeCell ref="M4:M5"/>
  </mergeCells>
  <printOptions horizontalCentered="1"/>
  <pageMargins left="0.11811023622047245" right="0.19685039370078741" top="1.1023622047244095" bottom="0.23622047244094491" header="0.31496062992125984" footer="0.31496062992125984"/>
  <pageSetup paperSize="10000" scale="77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F0"/>
    <pageSetUpPr fitToPage="1"/>
  </sheetPr>
  <dimension ref="A1:P19"/>
  <sheetViews>
    <sheetView view="pageBreakPreview" topLeftCell="A4" zoomScale="80" zoomScaleNormal="100" workbookViewId="0">
      <selection activeCell="J17" sqref="J17"/>
    </sheetView>
  </sheetViews>
  <sheetFormatPr defaultColWidth="9" defaultRowHeight="15"/>
  <cols>
    <col min="1" max="1" width="4.42578125" customWidth="1"/>
    <col min="2" max="2" width="22" customWidth="1"/>
    <col min="4" max="4" width="11.140625" customWidth="1"/>
    <col min="5" max="5" width="14.28515625" customWidth="1"/>
    <col min="6" max="7" width="14.5703125" customWidth="1"/>
    <col min="8" max="8" width="11.7109375" customWidth="1"/>
    <col min="9" max="9" width="14.85546875" customWidth="1"/>
    <col min="10" max="10" width="10.85546875" customWidth="1"/>
    <col min="11" max="11" width="27.85546875" customWidth="1"/>
    <col min="12" max="12" width="29.140625" customWidth="1"/>
    <col min="13" max="13" width="21.140625" customWidth="1"/>
    <col min="14" max="14" width="15.28515625" customWidth="1"/>
    <col min="15" max="15" width="14.140625" customWidth="1"/>
    <col min="16" max="16" width="11.28515625" customWidth="1"/>
  </cols>
  <sheetData>
    <row r="1" spans="1:16" ht="18.75">
      <c r="A1" s="1" t="s">
        <v>94</v>
      </c>
      <c r="B1" s="1"/>
      <c r="C1" s="1"/>
      <c r="D1" s="1"/>
      <c r="E1" s="2"/>
      <c r="F1" s="2"/>
      <c r="G1" s="2"/>
      <c r="H1" s="3"/>
      <c r="I1" s="3"/>
      <c r="J1" s="3"/>
      <c r="K1" s="3"/>
      <c r="L1" s="3"/>
    </row>
    <row r="2" spans="1:16" ht="24.75" customHeight="1">
      <c r="A2" s="4" t="s">
        <v>0</v>
      </c>
      <c r="B2" s="57"/>
      <c r="C2" s="58" t="s">
        <v>1</v>
      </c>
      <c r="D2" s="7" t="s">
        <v>40</v>
      </c>
      <c r="E2" s="3"/>
      <c r="F2" s="3"/>
      <c r="G2" s="3"/>
      <c r="H2" s="3"/>
      <c r="I2" s="3"/>
      <c r="J2" s="3"/>
      <c r="K2" s="3"/>
      <c r="L2" s="3"/>
    </row>
    <row r="3" spans="1:16" ht="26.25" customHeight="1">
      <c r="A3" s="145" t="s">
        <v>3</v>
      </c>
      <c r="B3" s="145" t="s">
        <v>4</v>
      </c>
      <c r="C3" s="143" t="s">
        <v>95</v>
      </c>
      <c r="D3" s="152" t="str">
        <f>D2</f>
        <v>Pelayanan kesehatan pada usia lanjut</v>
      </c>
      <c r="E3" s="152"/>
      <c r="F3" s="152"/>
      <c r="G3" s="152"/>
      <c r="H3" s="152"/>
      <c r="I3" s="152"/>
      <c r="J3" s="152"/>
      <c r="K3" s="137"/>
      <c r="L3" s="136" t="s">
        <v>5</v>
      </c>
      <c r="M3" s="137"/>
      <c r="N3" s="47"/>
      <c r="O3" s="47"/>
      <c r="P3" s="47"/>
    </row>
    <row r="4" spans="1:16" ht="18">
      <c r="A4" s="146"/>
      <c r="B4" s="146"/>
      <c r="C4" s="148"/>
      <c r="D4" s="138" t="s">
        <v>6</v>
      </c>
      <c r="E4" s="138"/>
      <c r="F4" s="138"/>
      <c r="G4" s="138"/>
      <c r="H4" s="139"/>
      <c r="I4" s="140" t="s">
        <v>7</v>
      </c>
      <c r="J4" s="140"/>
      <c r="K4" s="141"/>
      <c r="L4" s="143" t="s">
        <v>8</v>
      </c>
      <c r="M4" s="143" t="s">
        <v>9</v>
      </c>
      <c r="N4" s="142"/>
      <c r="O4" s="142"/>
      <c r="P4" s="48"/>
    </row>
    <row r="5" spans="1:16" ht="69" customHeight="1">
      <c r="A5" s="147"/>
      <c r="B5" s="147"/>
      <c r="C5" s="144"/>
      <c r="D5" s="8" t="s">
        <v>96</v>
      </c>
      <c r="E5" s="8" t="s">
        <v>11</v>
      </c>
      <c r="F5" s="9" t="s">
        <v>12</v>
      </c>
      <c r="G5" s="9" t="s">
        <v>41</v>
      </c>
      <c r="H5" s="9" t="s">
        <v>14</v>
      </c>
      <c r="I5" s="8" t="s">
        <v>97</v>
      </c>
      <c r="J5" s="9" t="s">
        <v>16</v>
      </c>
      <c r="K5" s="9" t="s">
        <v>17</v>
      </c>
      <c r="L5" s="144"/>
      <c r="M5" s="144"/>
      <c r="N5" s="49"/>
      <c r="O5" s="49"/>
      <c r="P5" s="48"/>
    </row>
    <row r="6" spans="1:16">
      <c r="A6" s="10">
        <v>1</v>
      </c>
      <c r="B6" s="11" t="s">
        <v>18</v>
      </c>
      <c r="C6" s="51">
        <v>8.3000000000000004E-2</v>
      </c>
      <c r="D6" s="27">
        <v>248</v>
      </c>
      <c r="E6" s="149">
        <v>1773</v>
      </c>
      <c r="F6" s="149">
        <v>1773</v>
      </c>
      <c r="G6" s="27">
        <f>D6/E6*100</f>
        <v>13.987591652566273</v>
      </c>
      <c r="H6" s="27">
        <f t="shared" ref="H6:H18" si="0">D6/F6*100</f>
        <v>13.987591652566273</v>
      </c>
      <c r="I6" s="38">
        <v>0</v>
      </c>
      <c r="J6" s="38">
        <v>0</v>
      </c>
      <c r="K6" s="27" t="e">
        <f t="shared" ref="K6:K18" si="1">I6/J6*100</f>
        <v>#DIV/0!</v>
      </c>
      <c r="L6" s="56"/>
      <c r="M6" s="56"/>
    </row>
    <row r="7" spans="1:16">
      <c r="A7" s="14">
        <v>2</v>
      </c>
      <c r="B7" s="11" t="s">
        <v>19</v>
      </c>
      <c r="C7" s="51">
        <v>8.3000000000000004E-2</v>
      </c>
      <c r="D7" s="27">
        <v>254</v>
      </c>
      <c r="E7" s="150"/>
      <c r="F7" s="150"/>
      <c r="G7" s="27">
        <f>D7/E6*100</f>
        <v>14.326001128031585</v>
      </c>
      <c r="H7" s="27">
        <f>D7/F6*100</f>
        <v>14.326001128031585</v>
      </c>
      <c r="I7" s="38">
        <v>0</v>
      </c>
      <c r="J7" s="38">
        <v>0</v>
      </c>
      <c r="K7" s="27" t="e">
        <f t="shared" si="1"/>
        <v>#DIV/0!</v>
      </c>
      <c r="L7" s="56"/>
      <c r="M7" s="56"/>
    </row>
    <row r="8" spans="1:16">
      <c r="A8" s="14">
        <v>3</v>
      </c>
      <c r="B8" s="11" t="s">
        <v>20</v>
      </c>
      <c r="C8" s="51">
        <v>8.3000000000000004E-2</v>
      </c>
      <c r="D8" s="27">
        <v>248</v>
      </c>
      <c r="E8" s="150"/>
      <c r="F8" s="150"/>
      <c r="G8" s="27">
        <f>D8/E6*100</f>
        <v>13.987591652566273</v>
      </c>
      <c r="H8" s="27">
        <f>D8/F6*100</f>
        <v>13.987591652566273</v>
      </c>
      <c r="I8" s="38">
        <v>0</v>
      </c>
      <c r="J8" s="38">
        <v>0</v>
      </c>
      <c r="K8" s="27" t="e">
        <f t="shared" si="1"/>
        <v>#DIV/0!</v>
      </c>
      <c r="L8" s="56"/>
      <c r="M8" s="56"/>
    </row>
    <row r="9" spans="1:16">
      <c r="A9" s="14">
        <v>4</v>
      </c>
      <c r="B9" s="11" t="s">
        <v>21</v>
      </c>
      <c r="C9" s="51">
        <v>8.3000000000000004E-2</v>
      </c>
      <c r="D9" s="27">
        <v>237</v>
      </c>
      <c r="E9" s="150"/>
      <c r="F9" s="150"/>
      <c r="G9" s="27">
        <f>D9/E6*100</f>
        <v>13.367174280879865</v>
      </c>
      <c r="H9" s="27">
        <f>D9/F6*100</f>
        <v>13.367174280879865</v>
      </c>
      <c r="I9" s="38">
        <v>0</v>
      </c>
      <c r="J9" s="38">
        <v>0</v>
      </c>
      <c r="K9" s="27" t="e">
        <f t="shared" si="1"/>
        <v>#DIV/0!</v>
      </c>
      <c r="L9" s="56"/>
      <c r="M9" s="56"/>
    </row>
    <row r="10" spans="1:16">
      <c r="A10" s="14">
        <v>5</v>
      </c>
      <c r="B10" s="11" t="s">
        <v>22</v>
      </c>
      <c r="C10" s="51">
        <v>8.3000000000000004E-2</v>
      </c>
      <c r="D10" s="27">
        <v>222</v>
      </c>
      <c r="E10" s="150"/>
      <c r="F10" s="150"/>
      <c r="G10" s="27">
        <f>D10/E6*100</f>
        <v>12.521150592216582</v>
      </c>
      <c r="H10" s="27">
        <f>D10/F6*100</f>
        <v>12.521150592216582</v>
      </c>
      <c r="I10" s="38">
        <v>0</v>
      </c>
      <c r="J10" s="38">
        <v>0</v>
      </c>
      <c r="K10" s="27" t="e">
        <f t="shared" si="1"/>
        <v>#DIV/0!</v>
      </c>
      <c r="L10" s="56"/>
      <c r="M10" s="56"/>
    </row>
    <row r="11" spans="1:16">
      <c r="A11" s="14">
        <v>6</v>
      </c>
      <c r="B11" s="11" t="s">
        <v>23</v>
      </c>
      <c r="C11" s="51">
        <v>8.3000000000000004E-2</v>
      </c>
      <c r="D11" s="27">
        <v>237</v>
      </c>
      <c r="E11" s="150"/>
      <c r="F11" s="150"/>
      <c r="G11" s="27">
        <f>D11/E6*100</f>
        <v>13.367174280879865</v>
      </c>
      <c r="H11" s="27" t="e">
        <f t="shared" si="0"/>
        <v>#DIV/0!</v>
      </c>
      <c r="I11" s="38">
        <v>0</v>
      </c>
      <c r="J11" s="38">
        <v>0</v>
      </c>
      <c r="K11" s="27" t="e">
        <f t="shared" si="1"/>
        <v>#DIV/0!</v>
      </c>
      <c r="L11" s="56"/>
      <c r="M11" s="56"/>
      <c r="N11" s="62">
        <f>SUM(D6:D11)</f>
        <v>1446</v>
      </c>
      <c r="O11" s="70">
        <f>N11/F6</f>
        <v>0.81556683587140444</v>
      </c>
    </row>
    <row r="12" spans="1:16">
      <c r="A12" s="14">
        <v>7</v>
      </c>
      <c r="B12" s="11" t="s">
        <v>24</v>
      </c>
      <c r="C12" s="51">
        <v>8.3000000000000004E-2</v>
      </c>
      <c r="D12" s="27">
        <v>240</v>
      </c>
      <c r="E12" s="150"/>
      <c r="F12" s="150"/>
      <c r="G12" s="27">
        <f>D12/E6*100</f>
        <v>13.536379018612521</v>
      </c>
      <c r="H12" s="27" t="e">
        <f t="shared" si="0"/>
        <v>#DIV/0!</v>
      </c>
      <c r="I12" s="38">
        <v>0</v>
      </c>
      <c r="J12" s="38">
        <v>0</v>
      </c>
      <c r="K12" s="27" t="e">
        <f t="shared" si="1"/>
        <v>#DIV/0!</v>
      </c>
      <c r="L12" s="60"/>
      <c r="M12" s="60"/>
    </row>
    <row r="13" spans="1:16">
      <c r="A13" s="14">
        <v>8</v>
      </c>
      <c r="B13" s="11" t="s">
        <v>25</v>
      </c>
      <c r="C13" s="51">
        <v>8.3000000000000004E-2</v>
      </c>
      <c r="D13" s="27">
        <v>0</v>
      </c>
      <c r="E13" s="150"/>
      <c r="F13" s="150"/>
      <c r="G13" s="27">
        <f>D13/E6*100</f>
        <v>0</v>
      </c>
      <c r="H13" s="27" t="e">
        <f t="shared" si="0"/>
        <v>#DIV/0!</v>
      </c>
      <c r="I13" s="38">
        <v>0</v>
      </c>
      <c r="J13" s="38">
        <v>0</v>
      </c>
      <c r="K13" s="27" t="e">
        <f t="shared" si="1"/>
        <v>#DIV/0!</v>
      </c>
      <c r="L13" s="60"/>
      <c r="M13" s="60"/>
    </row>
    <row r="14" spans="1:16">
      <c r="A14" s="14">
        <v>9</v>
      </c>
      <c r="B14" s="11" t="s">
        <v>26</v>
      </c>
      <c r="C14" s="51">
        <v>8.3000000000000004E-2</v>
      </c>
      <c r="D14" s="27">
        <v>0</v>
      </c>
      <c r="E14" s="150"/>
      <c r="F14" s="150"/>
      <c r="G14" s="27">
        <f>D14/E6*100</f>
        <v>0</v>
      </c>
      <c r="H14" s="27" t="e">
        <f t="shared" si="0"/>
        <v>#DIV/0!</v>
      </c>
      <c r="I14" s="38">
        <v>0</v>
      </c>
      <c r="J14" s="38">
        <v>0</v>
      </c>
      <c r="K14" s="27" t="e">
        <f t="shared" si="1"/>
        <v>#DIV/0!</v>
      </c>
      <c r="L14" s="60"/>
      <c r="M14" s="60"/>
    </row>
    <row r="15" spans="1:16">
      <c r="A15" s="14">
        <v>10</v>
      </c>
      <c r="B15" s="11" t="s">
        <v>27</v>
      </c>
      <c r="C15" s="51">
        <v>8.3000000000000004E-2</v>
      </c>
      <c r="D15" s="27">
        <v>31</v>
      </c>
      <c r="E15" s="150"/>
      <c r="F15" s="150"/>
      <c r="G15" s="27">
        <f>D15/E6*100</f>
        <v>1.7484489565707841</v>
      </c>
      <c r="H15" s="27" t="e">
        <f t="shared" si="0"/>
        <v>#DIV/0!</v>
      </c>
      <c r="I15" s="38">
        <v>0</v>
      </c>
      <c r="J15" s="38">
        <v>0</v>
      </c>
      <c r="K15" s="27" t="e">
        <f t="shared" si="1"/>
        <v>#DIV/0!</v>
      </c>
      <c r="L15" s="60"/>
      <c r="M15" s="60"/>
    </row>
    <row r="16" spans="1:16">
      <c r="A16" s="14">
        <v>11</v>
      </c>
      <c r="B16" s="11" t="s">
        <v>28</v>
      </c>
      <c r="C16" s="51">
        <v>8.3000000000000004E-2</v>
      </c>
      <c r="D16" s="27">
        <v>31</v>
      </c>
      <c r="E16" s="150"/>
      <c r="F16" s="150"/>
      <c r="G16" s="27">
        <f>D16/E6*100</f>
        <v>1.7484489565707841</v>
      </c>
      <c r="H16" s="27" t="e">
        <f t="shared" si="0"/>
        <v>#DIV/0!</v>
      </c>
      <c r="I16" s="38">
        <v>0</v>
      </c>
      <c r="J16" s="38">
        <v>0</v>
      </c>
      <c r="K16" s="27" t="e">
        <f t="shared" si="1"/>
        <v>#DIV/0!</v>
      </c>
      <c r="L16" s="60"/>
      <c r="M16" s="60"/>
    </row>
    <row r="17" spans="1:13">
      <c r="A17" s="14">
        <v>12</v>
      </c>
      <c r="B17" s="11" t="s">
        <v>29</v>
      </c>
      <c r="C17" s="51">
        <v>8.3000000000000004E-2</v>
      </c>
      <c r="D17" s="27">
        <v>31</v>
      </c>
      <c r="E17" s="151"/>
      <c r="F17" s="151"/>
      <c r="G17" s="27">
        <f>D17/E6*100</f>
        <v>1.7484489565707841</v>
      </c>
      <c r="H17" s="27" t="e">
        <f t="shared" si="0"/>
        <v>#DIV/0!</v>
      </c>
      <c r="I17" s="38">
        <v>0</v>
      </c>
      <c r="J17" s="38">
        <v>0</v>
      </c>
      <c r="K17" s="27" t="e">
        <f t="shared" si="1"/>
        <v>#DIV/0!</v>
      </c>
      <c r="L17" s="60"/>
      <c r="M17" s="60"/>
    </row>
    <row r="18" spans="1:13">
      <c r="A18" s="52"/>
      <c r="B18" s="53" t="s">
        <v>30</v>
      </c>
      <c r="C18" s="54">
        <v>1</v>
      </c>
      <c r="D18" s="55">
        <f>SUM(D6:D17)</f>
        <v>1779</v>
      </c>
      <c r="E18" s="55">
        <f>SUM(E6:E17)</f>
        <v>1773</v>
      </c>
      <c r="F18" s="55">
        <f>SUM(F6:F17)</f>
        <v>1773</v>
      </c>
      <c r="G18" s="55">
        <f>D18/E18*100</f>
        <v>100.33840947546531</v>
      </c>
      <c r="H18" s="27">
        <f t="shared" si="0"/>
        <v>100.33840947546531</v>
      </c>
      <c r="I18" s="55">
        <f>SUM(I6:I17)</f>
        <v>0</v>
      </c>
      <c r="J18" s="55">
        <f>SUM(J6:J17)</f>
        <v>0</v>
      </c>
      <c r="K18" s="27" t="e">
        <f t="shared" si="1"/>
        <v>#DIV/0!</v>
      </c>
      <c r="L18" s="52"/>
      <c r="M18" s="52"/>
    </row>
    <row r="19" spans="1:13">
      <c r="A19" s="109"/>
      <c r="B19" s="109"/>
      <c r="C19" s="109"/>
      <c r="D19" s="109"/>
      <c r="E19" s="109"/>
      <c r="F19" s="109"/>
      <c r="G19" s="109"/>
      <c r="H19" s="109"/>
      <c r="I19" s="75"/>
    </row>
  </sheetData>
  <mergeCells count="12">
    <mergeCell ref="A3:A5"/>
    <mergeCell ref="B3:B5"/>
    <mergeCell ref="C3:C5"/>
    <mergeCell ref="E6:E17"/>
    <mergeCell ref="F6:F17"/>
    <mergeCell ref="D3:K3"/>
    <mergeCell ref="L3:M3"/>
    <mergeCell ref="D4:H4"/>
    <mergeCell ref="I4:K4"/>
    <mergeCell ref="N4:O4"/>
    <mergeCell ref="L4:L5"/>
    <mergeCell ref="M4:M5"/>
  </mergeCells>
  <printOptions horizontalCentered="1"/>
  <pageMargins left="0.11811023622047245" right="0.19685039370078741" top="1.1023622047244095" bottom="0.23622047244094491" header="0.31496062992125984" footer="0.31496062992125984"/>
  <pageSetup paperSize="10000" scale="79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7" tint="-0.249977111117893"/>
    <pageSetUpPr fitToPage="1"/>
  </sheetPr>
  <dimension ref="A1:P19"/>
  <sheetViews>
    <sheetView view="pageBreakPreview" topLeftCell="A6" zoomScale="70" zoomScaleNormal="100" zoomScaleSheetLayoutView="70" workbookViewId="0">
      <selection activeCell="J10" sqref="J10"/>
    </sheetView>
  </sheetViews>
  <sheetFormatPr defaultColWidth="9" defaultRowHeight="15"/>
  <cols>
    <col min="1" max="1" width="4.42578125" customWidth="1"/>
    <col min="2" max="2" width="22" customWidth="1"/>
    <col min="4" max="4" width="11.140625" customWidth="1"/>
    <col min="5" max="5" width="14.85546875" customWidth="1"/>
    <col min="6" max="7" width="13.42578125" customWidth="1"/>
    <col min="8" max="8" width="11.7109375" customWidth="1"/>
    <col min="9" max="9" width="11.28515625" customWidth="1"/>
    <col min="10" max="10" width="10.85546875" customWidth="1"/>
    <col min="11" max="11" width="27.85546875" customWidth="1"/>
    <col min="12" max="12" width="29.140625" customWidth="1"/>
    <col min="13" max="13" width="22" customWidth="1"/>
    <col min="14" max="14" width="15.28515625" customWidth="1"/>
    <col min="15" max="15" width="14.140625" customWidth="1"/>
    <col min="16" max="16" width="11.28515625" customWidth="1"/>
  </cols>
  <sheetData>
    <row r="1" spans="1:16" ht="18.75">
      <c r="A1" s="1" t="s">
        <v>94</v>
      </c>
      <c r="B1" s="1"/>
      <c r="C1" s="1"/>
      <c r="D1" s="1"/>
      <c r="E1" s="2"/>
      <c r="F1" s="2"/>
      <c r="G1" s="2"/>
      <c r="H1" s="3"/>
      <c r="I1" s="3"/>
      <c r="J1" s="3"/>
      <c r="K1" s="3"/>
      <c r="L1" s="3"/>
    </row>
    <row r="2" spans="1:16" ht="24.75" customHeight="1">
      <c r="A2" s="4" t="s">
        <v>0</v>
      </c>
      <c r="B2" s="57"/>
      <c r="C2" s="58" t="s">
        <v>1</v>
      </c>
      <c r="D2" s="4" t="s">
        <v>42</v>
      </c>
      <c r="E2" s="3"/>
      <c r="F2" s="3"/>
      <c r="G2" s="3"/>
      <c r="H2" s="3"/>
      <c r="I2" s="3"/>
      <c r="J2" s="3"/>
      <c r="K2" s="3"/>
      <c r="L2" s="3"/>
    </row>
    <row r="3" spans="1:16" ht="26.25" customHeight="1">
      <c r="A3" s="145" t="s">
        <v>3</v>
      </c>
      <c r="B3" s="145" t="s">
        <v>4</v>
      </c>
      <c r="C3" s="143" t="s">
        <v>95</v>
      </c>
      <c r="D3" s="152" t="str">
        <f>D2</f>
        <v>Pelayanan Kesehatan Penderita Hipertensi</v>
      </c>
      <c r="E3" s="152"/>
      <c r="F3" s="152"/>
      <c r="G3" s="152"/>
      <c r="H3" s="152"/>
      <c r="I3" s="152"/>
      <c r="J3" s="152"/>
      <c r="K3" s="137"/>
      <c r="L3" s="136" t="s">
        <v>5</v>
      </c>
      <c r="M3" s="137"/>
      <c r="N3" s="47"/>
      <c r="O3" s="47"/>
      <c r="P3" s="47"/>
    </row>
    <row r="4" spans="1:16" ht="18">
      <c r="A4" s="146"/>
      <c r="B4" s="146"/>
      <c r="C4" s="148"/>
      <c r="D4" s="138" t="s">
        <v>6</v>
      </c>
      <c r="E4" s="138"/>
      <c r="F4" s="138"/>
      <c r="G4" s="138"/>
      <c r="H4" s="139"/>
      <c r="I4" s="140" t="s">
        <v>7</v>
      </c>
      <c r="J4" s="140"/>
      <c r="K4" s="141"/>
      <c r="L4" s="143" t="s">
        <v>8</v>
      </c>
      <c r="M4" s="143" t="s">
        <v>9</v>
      </c>
      <c r="N4" s="142"/>
      <c r="O4" s="142"/>
      <c r="P4" s="48"/>
    </row>
    <row r="5" spans="1:16" ht="69" customHeight="1">
      <c r="A5" s="147"/>
      <c r="B5" s="147"/>
      <c r="C5" s="144"/>
      <c r="D5" s="8" t="s">
        <v>96</v>
      </c>
      <c r="E5" s="8" t="s">
        <v>11</v>
      </c>
      <c r="F5" s="9" t="s">
        <v>12</v>
      </c>
      <c r="G5" s="9" t="s">
        <v>43</v>
      </c>
      <c r="H5" s="9" t="s">
        <v>44</v>
      </c>
      <c r="I5" s="8" t="s">
        <v>100</v>
      </c>
      <c r="J5" s="9" t="s">
        <v>16</v>
      </c>
      <c r="K5" s="9" t="s">
        <v>17</v>
      </c>
      <c r="L5" s="144"/>
      <c r="M5" s="144"/>
      <c r="N5" s="49"/>
      <c r="O5" s="49"/>
      <c r="P5" s="48"/>
    </row>
    <row r="6" spans="1:16" ht="30" customHeight="1">
      <c r="A6" s="10">
        <v>1</v>
      </c>
      <c r="B6" s="11" t="s">
        <v>18</v>
      </c>
      <c r="C6" s="51">
        <v>8.3000000000000004E-2</v>
      </c>
      <c r="D6" s="27">
        <v>63</v>
      </c>
      <c r="E6" s="27">
        <v>63</v>
      </c>
      <c r="F6" s="149">
        <v>6767</v>
      </c>
      <c r="G6" s="27">
        <f>D6/E6*100</f>
        <v>100</v>
      </c>
      <c r="H6" s="27">
        <f>D6/F6*100</f>
        <v>0.93098862125018478</v>
      </c>
      <c r="I6" s="38">
        <v>0</v>
      </c>
      <c r="J6" s="38">
        <v>0</v>
      </c>
      <c r="K6" s="27" t="e">
        <f t="shared" ref="K6:K18" si="0">I6/J6*100</f>
        <v>#DIV/0!</v>
      </c>
      <c r="L6" s="59" t="s">
        <v>113</v>
      </c>
      <c r="M6" s="59" t="s">
        <v>114</v>
      </c>
    </row>
    <row r="7" spans="1:16" ht="28.5">
      <c r="A7" s="14">
        <v>2</v>
      </c>
      <c r="B7" s="11" t="s">
        <v>19</v>
      </c>
      <c r="C7" s="51">
        <v>8.3000000000000004E-2</v>
      </c>
      <c r="D7" s="27">
        <v>68</v>
      </c>
      <c r="E7" s="27">
        <v>68</v>
      </c>
      <c r="F7" s="150"/>
      <c r="G7" s="27">
        <f>D7/E7*100</f>
        <v>100</v>
      </c>
      <c r="H7" s="27">
        <f>D7/F6*100</f>
        <v>1.0048766070636914</v>
      </c>
      <c r="I7" s="38">
        <v>0</v>
      </c>
      <c r="J7" s="38">
        <v>0</v>
      </c>
      <c r="K7" s="27" t="e">
        <f t="shared" si="0"/>
        <v>#DIV/0!</v>
      </c>
      <c r="L7" s="59" t="s">
        <v>113</v>
      </c>
      <c r="M7" s="59" t="s">
        <v>114</v>
      </c>
    </row>
    <row r="8" spans="1:16" ht="28.5">
      <c r="A8" s="14">
        <v>3</v>
      </c>
      <c r="B8" s="11" t="s">
        <v>20</v>
      </c>
      <c r="C8" s="51">
        <v>8.3000000000000004E-2</v>
      </c>
      <c r="D8" s="27">
        <v>67</v>
      </c>
      <c r="E8" s="27">
        <v>67</v>
      </c>
      <c r="F8" s="150"/>
      <c r="G8" s="27">
        <f t="shared" ref="G8:G17" si="1">D8/E8*100</f>
        <v>100</v>
      </c>
      <c r="H8" s="27">
        <f>D8/F6*100</f>
        <v>0.99009900990099009</v>
      </c>
      <c r="I8" s="38">
        <v>0</v>
      </c>
      <c r="J8" s="38">
        <v>0</v>
      </c>
      <c r="K8" s="27" t="e">
        <f t="shared" si="0"/>
        <v>#DIV/0!</v>
      </c>
      <c r="L8" s="59" t="s">
        <v>113</v>
      </c>
      <c r="M8" s="59" t="s">
        <v>114</v>
      </c>
    </row>
    <row r="9" spans="1:16" ht="28.5">
      <c r="A9" s="14">
        <v>4</v>
      </c>
      <c r="B9" s="11" t="s">
        <v>21</v>
      </c>
      <c r="C9" s="51">
        <v>8.3000000000000004E-2</v>
      </c>
      <c r="D9" s="27">
        <v>209</v>
      </c>
      <c r="E9" s="27">
        <v>209</v>
      </c>
      <c r="F9" s="150"/>
      <c r="G9" s="27">
        <f t="shared" si="1"/>
        <v>100</v>
      </c>
      <c r="H9" s="27">
        <f>D9/F6*100</f>
        <v>3.0885178070045813</v>
      </c>
      <c r="I9" s="38">
        <v>0</v>
      </c>
      <c r="J9" s="38">
        <v>0</v>
      </c>
      <c r="K9" s="27" t="e">
        <f t="shared" si="0"/>
        <v>#DIV/0!</v>
      </c>
      <c r="L9" s="59" t="s">
        <v>113</v>
      </c>
      <c r="M9" s="59" t="s">
        <v>114</v>
      </c>
    </row>
    <row r="10" spans="1:16" ht="28.5">
      <c r="A10" s="14">
        <v>5</v>
      </c>
      <c r="B10" s="11" t="s">
        <v>22</v>
      </c>
      <c r="C10" s="51">
        <v>8.3000000000000004E-2</v>
      </c>
      <c r="D10" s="27">
        <v>310</v>
      </c>
      <c r="E10" s="27">
        <v>310</v>
      </c>
      <c r="F10" s="150"/>
      <c r="G10" s="27">
        <f t="shared" si="1"/>
        <v>100</v>
      </c>
      <c r="H10" s="27">
        <f>D10/F6*100</f>
        <v>4.5810551204374166</v>
      </c>
      <c r="I10" s="38">
        <v>0</v>
      </c>
      <c r="J10" s="38">
        <v>0</v>
      </c>
      <c r="K10" s="27" t="e">
        <f t="shared" si="0"/>
        <v>#DIV/0!</v>
      </c>
      <c r="L10" s="59" t="s">
        <v>113</v>
      </c>
      <c r="M10" s="59" t="s">
        <v>114</v>
      </c>
    </row>
    <row r="11" spans="1:16" ht="28.5">
      <c r="A11" s="14">
        <v>6</v>
      </c>
      <c r="B11" s="11" t="s">
        <v>23</v>
      </c>
      <c r="C11" s="51">
        <v>8.3000000000000004E-2</v>
      </c>
      <c r="D11" s="27">
        <v>244</v>
      </c>
      <c r="E11" s="27">
        <v>244</v>
      </c>
      <c r="F11" s="150"/>
      <c r="G11" s="27">
        <f t="shared" si="1"/>
        <v>100</v>
      </c>
      <c r="H11" s="27">
        <f>D11/F6*100</f>
        <v>3.6057337076991285</v>
      </c>
      <c r="I11" s="38">
        <v>0</v>
      </c>
      <c r="J11" s="38">
        <v>0</v>
      </c>
      <c r="K11" s="27" t="e">
        <f t="shared" si="0"/>
        <v>#DIV/0!</v>
      </c>
      <c r="L11" s="59" t="s">
        <v>113</v>
      </c>
      <c r="M11" s="59" t="s">
        <v>114</v>
      </c>
      <c r="N11" s="62"/>
      <c r="O11" s="70"/>
    </row>
    <row r="12" spans="1:16" ht="28.5">
      <c r="A12" s="14">
        <v>7</v>
      </c>
      <c r="B12" s="11" t="s">
        <v>24</v>
      </c>
      <c r="C12" s="51">
        <v>8.3000000000000004E-2</v>
      </c>
      <c r="D12" s="27">
        <v>392</v>
      </c>
      <c r="E12" s="27">
        <v>392</v>
      </c>
      <c r="F12" s="150"/>
      <c r="G12" s="27">
        <f t="shared" si="1"/>
        <v>100</v>
      </c>
      <c r="H12" s="27">
        <f>D12/F6*100</f>
        <v>5.7928180877789277</v>
      </c>
      <c r="I12" s="38">
        <v>0</v>
      </c>
      <c r="J12" s="38">
        <v>0</v>
      </c>
      <c r="K12" s="27" t="e">
        <f t="shared" si="0"/>
        <v>#DIV/0!</v>
      </c>
      <c r="L12" s="59" t="s">
        <v>113</v>
      </c>
      <c r="M12" s="59" t="s">
        <v>114</v>
      </c>
    </row>
    <row r="13" spans="1:16" ht="28.5">
      <c r="A13" s="14">
        <v>8</v>
      </c>
      <c r="B13" s="11" t="s">
        <v>25</v>
      </c>
      <c r="C13" s="51">
        <v>8.3000000000000004E-2</v>
      </c>
      <c r="D13" s="27">
        <v>363</v>
      </c>
      <c r="E13" s="27">
        <v>363</v>
      </c>
      <c r="F13" s="150"/>
      <c r="G13" s="27">
        <f t="shared" si="1"/>
        <v>100</v>
      </c>
      <c r="H13" s="27">
        <f>D13/F6*100</f>
        <v>5.3642677700605876</v>
      </c>
      <c r="I13" s="38">
        <v>0</v>
      </c>
      <c r="J13" s="38">
        <v>0</v>
      </c>
      <c r="K13" s="27" t="e">
        <f t="shared" si="0"/>
        <v>#DIV/0!</v>
      </c>
      <c r="L13" s="59" t="s">
        <v>113</v>
      </c>
      <c r="M13" s="59" t="s">
        <v>114</v>
      </c>
    </row>
    <row r="14" spans="1:16" ht="28.5">
      <c r="A14" s="14">
        <v>9</v>
      </c>
      <c r="B14" s="11" t="s">
        <v>26</v>
      </c>
      <c r="C14" s="51">
        <v>8.3000000000000004E-2</v>
      </c>
      <c r="D14" s="27">
        <v>270</v>
      </c>
      <c r="E14" s="27">
        <v>270</v>
      </c>
      <c r="F14" s="150"/>
      <c r="G14" s="27">
        <f t="shared" si="1"/>
        <v>100</v>
      </c>
      <c r="H14" s="27">
        <f>D14/F6*100</f>
        <v>3.9899512339293635</v>
      </c>
      <c r="I14" s="38">
        <v>0</v>
      </c>
      <c r="J14" s="38">
        <v>0</v>
      </c>
      <c r="K14" s="27" t="e">
        <f t="shared" si="0"/>
        <v>#DIV/0!</v>
      </c>
      <c r="L14" s="59" t="s">
        <v>113</v>
      </c>
      <c r="M14" s="59" t="s">
        <v>114</v>
      </c>
    </row>
    <row r="15" spans="1:16" ht="28.5">
      <c r="A15" s="14">
        <v>10</v>
      </c>
      <c r="B15" s="11" t="s">
        <v>27</v>
      </c>
      <c r="C15" s="51">
        <v>8.3000000000000004E-2</v>
      </c>
      <c r="D15" s="27">
        <v>299</v>
      </c>
      <c r="E15" s="27">
        <v>299</v>
      </c>
      <c r="F15" s="150"/>
      <c r="G15" s="27">
        <f t="shared" si="1"/>
        <v>100</v>
      </c>
      <c r="H15" s="27">
        <f>D15/F6*100</f>
        <v>4.4185015516477026</v>
      </c>
      <c r="I15" s="38">
        <v>0</v>
      </c>
      <c r="J15" s="38">
        <v>0</v>
      </c>
      <c r="K15" s="27" t="e">
        <f t="shared" si="0"/>
        <v>#DIV/0!</v>
      </c>
      <c r="L15" s="59" t="s">
        <v>113</v>
      </c>
      <c r="M15" s="59" t="s">
        <v>114</v>
      </c>
    </row>
    <row r="16" spans="1:16" ht="28.5">
      <c r="A16" s="14">
        <v>11</v>
      </c>
      <c r="B16" s="11" t="s">
        <v>28</v>
      </c>
      <c r="C16" s="51">
        <v>8.3000000000000004E-2</v>
      </c>
      <c r="D16" s="27">
        <v>336</v>
      </c>
      <c r="E16" s="27">
        <v>336</v>
      </c>
      <c r="F16" s="150"/>
      <c r="G16" s="27">
        <f t="shared" si="1"/>
        <v>100</v>
      </c>
      <c r="H16" s="27">
        <f>D16/F6*100</f>
        <v>4.9652726466676516</v>
      </c>
      <c r="I16" s="38">
        <v>0</v>
      </c>
      <c r="J16" s="38">
        <v>0</v>
      </c>
      <c r="K16" s="27" t="e">
        <f t="shared" si="0"/>
        <v>#DIV/0!</v>
      </c>
      <c r="L16" s="59" t="s">
        <v>113</v>
      </c>
      <c r="M16" s="59" t="s">
        <v>114</v>
      </c>
    </row>
    <row r="17" spans="1:13">
      <c r="A17" s="14">
        <v>12</v>
      </c>
      <c r="B17" s="11" t="s">
        <v>29</v>
      </c>
      <c r="C17" s="51">
        <v>8.3000000000000004E-2</v>
      </c>
      <c r="D17" s="27">
        <v>432</v>
      </c>
      <c r="E17" s="27">
        <v>432</v>
      </c>
      <c r="F17" s="151"/>
      <c r="G17" s="27">
        <f t="shared" si="1"/>
        <v>100</v>
      </c>
      <c r="H17" s="27">
        <f>D17/F6*100</f>
        <v>6.3839219742869808</v>
      </c>
      <c r="I17" s="38">
        <v>0</v>
      </c>
      <c r="J17" s="38">
        <v>0</v>
      </c>
      <c r="K17" s="27" t="e">
        <f t="shared" si="0"/>
        <v>#DIV/0!</v>
      </c>
      <c r="L17" s="59"/>
      <c r="M17" s="59"/>
    </row>
    <row r="18" spans="1:13">
      <c r="A18" s="52"/>
      <c r="B18" s="53" t="s">
        <v>30</v>
      </c>
      <c r="C18" s="54">
        <v>1</v>
      </c>
      <c r="D18" s="55">
        <f>SUM(D6:D17)</f>
        <v>3053</v>
      </c>
      <c r="E18" s="55">
        <f>SUM(E6:E17)</f>
        <v>3053</v>
      </c>
      <c r="F18" s="55">
        <f>SUM(F6:F17)</f>
        <v>6767</v>
      </c>
      <c r="G18" s="27">
        <f>D18/E18*100</f>
        <v>100</v>
      </c>
      <c r="H18" s="27">
        <f>D18/F18*100</f>
        <v>45.116004137727202</v>
      </c>
      <c r="I18" s="55">
        <f>SUM(I6:I17)</f>
        <v>0</v>
      </c>
      <c r="J18" s="55">
        <f>SUM(J6:J17)</f>
        <v>0</v>
      </c>
      <c r="K18" s="27" t="e">
        <f t="shared" si="0"/>
        <v>#DIV/0!</v>
      </c>
      <c r="L18" s="52"/>
      <c r="M18" s="52"/>
    </row>
    <row r="19" spans="1:13">
      <c r="A19" s="109"/>
      <c r="B19" s="109"/>
      <c r="C19" s="109"/>
      <c r="D19" s="109"/>
      <c r="E19" s="109"/>
      <c r="F19" s="109"/>
      <c r="G19" s="109"/>
      <c r="H19" s="109"/>
      <c r="I19" s="75"/>
    </row>
  </sheetData>
  <mergeCells count="11">
    <mergeCell ref="A3:A5"/>
    <mergeCell ref="B3:B5"/>
    <mergeCell ref="C3:C5"/>
    <mergeCell ref="F6:F17"/>
    <mergeCell ref="D3:K3"/>
    <mergeCell ref="L3:M3"/>
    <mergeCell ref="D4:H4"/>
    <mergeCell ref="I4:K4"/>
    <mergeCell ref="N4:O4"/>
    <mergeCell ref="L4:L5"/>
    <mergeCell ref="M4:M5"/>
  </mergeCells>
  <printOptions horizontalCentered="1"/>
  <pageMargins left="0.11811023622047245" right="0.19685039370078741" top="1.0236220472440944" bottom="0.23622047244094491" header="0.31496062992125984" footer="0.31496062992125984"/>
  <pageSetup paperSize="10000" scale="80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7" tint="-0.249977111117893"/>
    <pageSetUpPr fitToPage="1"/>
  </sheetPr>
  <dimension ref="A1:P19"/>
  <sheetViews>
    <sheetView view="pageBreakPreview" zoomScale="70" zoomScaleNormal="100" zoomScaleSheetLayoutView="70" workbookViewId="0">
      <selection activeCell="E15" sqref="E15"/>
    </sheetView>
  </sheetViews>
  <sheetFormatPr defaultColWidth="9" defaultRowHeight="15"/>
  <cols>
    <col min="1" max="1" width="4.42578125" customWidth="1"/>
    <col min="2" max="2" width="22" customWidth="1"/>
    <col min="4" max="4" width="11.140625" customWidth="1"/>
    <col min="5" max="5" width="15.7109375" customWidth="1"/>
    <col min="6" max="7" width="14.85546875" customWidth="1"/>
    <col min="8" max="8" width="11.7109375" customWidth="1"/>
    <col min="9" max="9" width="11.28515625" customWidth="1"/>
    <col min="10" max="10" width="10.85546875" customWidth="1"/>
    <col min="11" max="11" width="23" customWidth="1"/>
    <col min="12" max="12" width="29.140625" customWidth="1"/>
    <col min="13" max="13" width="26.140625" customWidth="1"/>
    <col min="14" max="14" width="15.28515625" customWidth="1"/>
    <col min="15" max="15" width="14.140625" customWidth="1"/>
    <col min="16" max="16" width="11.28515625" customWidth="1"/>
  </cols>
  <sheetData>
    <row r="1" spans="1:16" ht="18.75">
      <c r="A1" s="2" t="s">
        <v>94</v>
      </c>
      <c r="B1" s="2"/>
      <c r="C1" s="2"/>
      <c r="D1" s="2"/>
      <c r="E1" s="2"/>
      <c r="F1" s="2"/>
      <c r="G1" s="2"/>
      <c r="H1" s="3"/>
      <c r="I1" s="3"/>
      <c r="J1" s="3"/>
      <c r="K1" s="3"/>
      <c r="L1" s="3"/>
    </row>
    <row r="2" spans="1:16" ht="24.75" customHeight="1">
      <c r="A2" s="43" t="s">
        <v>0</v>
      </c>
      <c r="B2" s="44"/>
      <c r="C2" s="41" t="s">
        <v>1</v>
      </c>
      <c r="D2" s="50" t="s">
        <v>45</v>
      </c>
      <c r="E2" s="3"/>
      <c r="F2" s="3"/>
      <c r="G2" s="3"/>
      <c r="H2" s="3"/>
      <c r="I2" s="3"/>
      <c r="J2" s="3"/>
      <c r="K2" s="3"/>
      <c r="L2" s="3"/>
    </row>
    <row r="3" spans="1:16" ht="26.25" customHeight="1">
      <c r="A3" s="145" t="s">
        <v>3</v>
      </c>
      <c r="B3" s="145" t="s">
        <v>4</v>
      </c>
      <c r="C3" s="143" t="s">
        <v>95</v>
      </c>
      <c r="D3" s="152" t="str">
        <f>D2</f>
        <v>Pelayanan Kesehatan Penderita Diabetes Melitus (DM)</v>
      </c>
      <c r="E3" s="152"/>
      <c r="F3" s="152"/>
      <c r="G3" s="152"/>
      <c r="H3" s="152"/>
      <c r="I3" s="152"/>
      <c r="J3" s="152"/>
      <c r="K3" s="137"/>
      <c r="L3" s="136" t="s">
        <v>5</v>
      </c>
      <c r="M3" s="137"/>
      <c r="N3" s="47"/>
      <c r="O3" s="47"/>
      <c r="P3" s="47"/>
    </row>
    <row r="4" spans="1:16" ht="18">
      <c r="A4" s="146"/>
      <c r="B4" s="146"/>
      <c r="C4" s="148"/>
      <c r="D4" s="138" t="s">
        <v>6</v>
      </c>
      <c r="E4" s="138"/>
      <c r="F4" s="138"/>
      <c r="G4" s="138"/>
      <c r="H4" s="139"/>
      <c r="I4" s="140" t="s">
        <v>7</v>
      </c>
      <c r="J4" s="140"/>
      <c r="K4" s="141"/>
      <c r="L4" s="143" t="s">
        <v>8</v>
      </c>
      <c r="M4" s="143" t="s">
        <v>9</v>
      </c>
      <c r="N4" s="142"/>
      <c r="O4" s="142"/>
      <c r="P4" s="48"/>
    </row>
    <row r="5" spans="1:16" ht="69" customHeight="1">
      <c r="A5" s="147"/>
      <c r="B5" s="147"/>
      <c r="C5" s="144"/>
      <c r="D5" s="8" t="s">
        <v>96</v>
      </c>
      <c r="E5" s="8" t="s">
        <v>11</v>
      </c>
      <c r="F5" s="9" t="s">
        <v>12</v>
      </c>
      <c r="G5" s="9" t="s">
        <v>13</v>
      </c>
      <c r="H5" s="9" t="s">
        <v>14</v>
      </c>
      <c r="I5" s="8" t="s">
        <v>97</v>
      </c>
      <c r="J5" s="9" t="s">
        <v>16</v>
      </c>
      <c r="K5" s="9" t="s">
        <v>17</v>
      </c>
      <c r="L5" s="144"/>
      <c r="M5" s="144"/>
      <c r="N5" s="49"/>
      <c r="O5" s="49"/>
      <c r="P5" s="48"/>
    </row>
    <row r="6" spans="1:16" ht="31.5" customHeight="1">
      <c r="A6" s="10">
        <v>1</v>
      </c>
      <c r="B6" s="11" t="s">
        <v>18</v>
      </c>
      <c r="C6" s="51">
        <v>8.3000000000000004E-2</v>
      </c>
      <c r="D6" s="27">
        <v>37</v>
      </c>
      <c r="E6" s="27">
        <v>37</v>
      </c>
      <c r="F6" s="149">
        <v>617</v>
      </c>
      <c r="G6" s="27">
        <f>D6/E6*100</f>
        <v>100</v>
      </c>
      <c r="H6" s="27">
        <f>D6/F6*100</f>
        <v>5.9967585089141</v>
      </c>
      <c r="I6" s="38">
        <v>0</v>
      </c>
      <c r="J6" s="38">
        <v>0</v>
      </c>
      <c r="K6" s="27" t="e">
        <f t="shared" ref="K6:K18" si="0">I6/J6*100</f>
        <v>#DIV/0!</v>
      </c>
      <c r="L6" s="59" t="s">
        <v>115</v>
      </c>
      <c r="M6" s="59" t="s">
        <v>114</v>
      </c>
    </row>
    <row r="7" spans="1:16" ht="15" customHeight="1">
      <c r="A7" s="14">
        <v>2</v>
      </c>
      <c r="B7" s="11" t="s">
        <v>19</v>
      </c>
      <c r="C7" s="51">
        <v>8.3000000000000004E-2</v>
      </c>
      <c r="D7" s="27">
        <v>29</v>
      </c>
      <c r="E7" s="27">
        <v>29</v>
      </c>
      <c r="F7" s="150"/>
      <c r="G7" s="27">
        <f t="shared" ref="G7:G8" si="1">D7/E7*100</f>
        <v>100</v>
      </c>
      <c r="H7" s="27">
        <f>D7/F6*100</f>
        <v>4.7001620745542949</v>
      </c>
      <c r="I7" s="38">
        <v>0</v>
      </c>
      <c r="J7" s="38">
        <v>0</v>
      </c>
      <c r="K7" s="27" t="e">
        <f t="shared" si="0"/>
        <v>#DIV/0!</v>
      </c>
      <c r="L7" s="59" t="s">
        <v>115</v>
      </c>
      <c r="M7" s="59" t="s">
        <v>114</v>
      </c>
    </row>
    <row r="8" spans="1:16" ht="15" customHeight="1">
      <c r="A8" s="14">
        <v>3</v>
      </c>
      <c r="B8" s="11" t="s">
        <v>20</v>
      </c>
      <c r="C8" s="51">
        <v>8.3000000000000004E-2</v>
      </c>
      <c r="D8" s="27">
        <v>63</v>
      </c>
      <c r="E8" s="27">
        <v>63</v>
      </c>
      <c r="F8" s="150"/>
      <c r="G8" s="27">
        <f t="shared" si="1"/>
        <v>100</v>
      </c>
      <c r="H8" s="27">
        <f>D8/F6*100</f>
        <v>10.210696920583469</v>
      </c>
      <c r="I8" s="38">
        <v>0</v>
      </c>
      <c r="J8" s="38">
        <v>0</v>
      </c>
      <c r="K8" s="27" t="e">
        <f t="shared" si="0"/>
        <v>#DIV/0!</v>
      </c>
      <c r="L8" s="59" t="s">
        <v>115</v>
      </c>
      <c r="M8" s="59" t="s">
        <v>114</v>
      </c>
    </row>
    <row r="9" spans="1:16" ht="15" customHeight="1">
      <c r="A9" s="14">
        <v>4</v>
      </c>
      <c r="B9" s="11" t="s">
        <v>21</v>
      </c>
      <c r="C9" s="51">
        <v>8.3000000000000004E-2</v>
      </c>
      <c r="D9" s="27">
        <v>68</v>
      </c>
      <c r="E9" s="27">
        <v>68</v>
      </c>
      <c r="F9" s="150"/>
      <c r="G9" s="27">
        <f>D9/E9*100</f>
        <v>100</v>
      </c>
      <c r="H9" s="27">
        <f>D9/F6*100</f>
        <v>11.021069692058347</v>
      </c>
      <c r="I9" s="38">
        <v>0</v>
      </c>
      <c r="J9" s="38">
        <v>0</v>
      </c>
      <c r="K9" s="27" t="e">
        <f t="shared" si="0"/>
        <v>#DIV/0!</v>
      </c>
      <c r="L9" s="59" t="s">
        <v>115</v>
      </c>
      <c r="M9" s="59" t="s">
        <v>114</v>
      </c>
    </row>
    <row r="10" spans="1:16" ht="15" customHeight="1">
      <c r="A10" s="14">
        <v>5</v>
      </c>
      <c r="B10" s="11" t="s">
        <v>22</v>
      </c>
      <c r="C10" s="51">
        <v>8.3000000000000004E-2</v>
      </c>
      <c r="D10" s="27">
        <v>50</v>
      </c>
      <c r="E10" s="27">
        <v>50</v>
      </c>
      <c r="F10" s="150"/>
      <c r="G10" s="27">
        <f>D10/E10*100</f>
        <v>100</v>
      </c>
      <c r="H10" s="27">
        <f>D10/F6*100</f>
        <v>8.1037277147487838</v>
      </c>
      <c r="I10" s="38">
        <v>0</v>
      </c>
      <c r="J10" s="38">
        <v>0</v>
      </c>
      <c r="K10" s="27" t="e">
        <f t="shared" si="0"/>
        <v>#DIV/0!</v>
      </c>
      <c r="L10" s="59" t="s">
        <v>115</v>
      </c>
      <c r="M10" s="59" t="s">
        <v>114</v>
      </c>
    </row>
    <row r="11" spans="1:16" ht="15" customHeight="1">
      <c r="A11" s="14">
        <v>6</v>
      </c>
      <c r="B11" s="11" t="s">
        <v>23</v>
      </c>
      <c r="C11" s="51">
        <v>8.3000000000000004E-2</v>
      </c>
      <c r="D11" s="27">
        <v>46</v>
      </c>
      <c r="E11" s="27">
        <v>46</v>
      </c>
      <c r="F11" s="150"/>
      <c r="G11" s="27">
        <f>D11/E11*100</f>
        <v>100</v>
      </c>
      <c r="H11" s="27">
        <f>D11/F6*100</f>
        <v>7.4554294975688817</v>
      </c>
      <c r="I11" s="38">
        <v>0</v>
      </c>
      <c r="J11" s="38">
        <v>0</v>
      </c>
      <c r="K11" s="27" t="e">
        <f t="shared" si="0"/>
        <v>#DIV/0!</v>
      </c>
      <c r="L11" s="59" t="s">
        <v>115</v>
      </c>
      <c r="M11" s="59" t="s">
        <v>114</v>
      </c>
      <c r="N11" s="62">
        <f>SUM(D6:D11)</f>
        <v>293</v>
      </c>
      <c r="O11" s="70">
        <f>N11/F6</f>
        <v>0.47487844408427876</v>
      </c>
    </row>
    <row r="12" spans="1:16" ht="15" customHeight="1">
      <c r="A12" s="14">
        <v>7</v>
      </c>
      <c r="B12" s="11" t="s">
        <v>24</v>
      </c>
      <c r="C12" s="51">
        <v>8.3000000000000004E-2</v>
      </c>
      <c r="D12" s="27">
        <v>60</v>
      </c>
      <c r="E12" s="27">
        <v>60</v>
      </c>
      <c r="F12" s="150"/>
      <c r="G12" s="27">
        <f t="shared" ref="G12:G17" si="2">D12/E12*100</f>
        <v>100</v>
      </c>
      <c r="H12" s="27">
        <f>D12/F6*100</f>
        <v>9.7244732576985413</v>
      </c>
      <c r="I12" s="38">
        <v>0</v>
      </c>
      <c r="J12" s="38">
        <v>0</v>
      </c>
      <c r="K12" s="27" t="e">
        <f t="shared" si="0"/>
        <v>#DIV/0!</v>
      </c>
      <c r="L12" s="59" t="s">
        <v>115</v>
      </c>
      <c r="M12" s="59" t="s">
        <v>114</v>
      </c>
    </row>
    <row r="13" spans="1:16" ht="15" customHeight="1">
      <c r="A13" s="14">
        <v>8</v>
      </c>
      <c r="B13" s="11" t="s">
        <v>25</v>
      </c>
      <c r="C13" s="51">
        <v>8.3000000000000004E-2</v>
      </c>
      <c r="D13" s="27">
        <v>60</v>
      </c>
      <c r="E13" s="27">
        <v>60</v>
      </c>
      <c r="F13" s="150"/>
      <c r="G13" s="27">
        <f t="shared" si="2"/>
        <v>100</v>
      </c>
      <c r="H13" s="27">
        <f>D13/F6*100</f>
        <v>9.7244732576985413</v>
      </c>
      <c r="I13" s="38">
        <v>0</v>
      </c>
      <c r="J13" s="38">
        <v>0</v>
      </c>
      <c r="K13" s="27" t="e">
        <f t="shared" si="0"/>
        <v>#DIV/0!</v>
      </c>
      <c r="L13" s="59" t="s">
        <v>115</v>
      </c>
      <c r="M13" s="59" t="s">
        <v>114</v>
      </c>
    </row>
    <row r="14" spans="1:16" ht="15" customHeight="1">
      <c r="A14" s="14">
        <v>9</v>
      </c>
      <c r="B14" s="11" t="s">
        <v>26</v>
      </c>
      <c r="C14" s="51">
        <v>8.3000000000000004E-2</v>
      </c>
      <c r="D14" s="27">
        <v>40</v>
      </c>
      <c r="E14" s="27">
        <v>40</v>
      </c>
      <c r="F14" s="150"/>
      <c r="G14" s="27">
        <f t="shared" si="2"/>
        <v>100</v>
      </c>
      <c r="H14" s="27">
        <f>D14/F6*100</f>
        <v>6.4829821717990272</v>
      </c>
      <c r="I14" s="38">
        <v>0</v>
      </c>
      <c r="J14" s="38">
        <v>0</v>
      </c>
      <c r="K14" s="27" t="e">
        <f t="shared" si="0"/>
        <v>#DIV/0!</v>
      </c>
      <c r="L14" s="59" t="s">
        <v>115</v>
      </c>
      <c r="M14" s="59" t="s">
        <v>114</v>
      </c>
    </row>
    <row r="15" spans="1:16" ht="15" customHeight="1">
      <c r="A15" s="14">
        <v>10</v>
      </c>
      <c r="B15" s="11" t="s">
        <v>27</v>
      </c>
      <c r="C15" s="51">
        <v>8.3000000000000004E-2</v>
      </c>
      <c r="D15" s="27">
        <v>53</v>
      </c>
      <c r="E15" s="27">
        <v>53</v>
      </c>
      <c r="F15" s="150"/>
      <c r="G15" s="27">
        <f t="shared" si="2"/>
        <v>100</v>
      </c>
      <c r="H15" s="27">
        <f>D15/F6*100</f>
        <v>8.589951377633712</v>
      </c>
      <c r="I15" s="38">
        <v>0</v>
      </c>
      <c r="J15" s="38">
        <v>0</v>
      </c>
      <c r="K15" s="27" t="e">
        <f t="shared" si="0"/>
        <v>#DIV/0!</v>
      </c>
      <c r="L15" s="59" t="s">
        <v>115</v>
      </c>
      <c r="M15" s="59" t="s">
        <v>114</v>
      </c>
    </row>
    <row r="16" spans="1:16" ht="15" customHeight="1">
      <c r="A16" s="14">
        <v>11</v>
      </c>
      <c r="B16" s="11" t="s">
        <v>28</v>
      </c>
      <c r="C16" s="51">
        <v>8.3000000000000004E-2</v>
      </c>
      <c r="D16" s="27">
        <v>59</v>
      </c>
      <c r="E16" s="27">
        <v>59</v>
      </c>
      <c r="F16" s="150"/>
      <c r="G16" s="27">
        <f t="shared" si="2"/>
        <v>100</v>
      </c>
      <c r="H16" s="27">
        <f>D16/F6*100</f>
        <v>9.5623987034035665</v>
      </c>
      <c r="I16" s="38">
        <v>0</v>
      </c>
      <c r="J16" s="38">
        <v>0</v>
      </c>
      <c r="K16" s="27" t="e">
        <f t="shared" si="0"/>
        <v>#DIV/0!</v>
      </c>
      <c r="L16" s="59" t="s">
        <v>115</v>
      </c>
      <c r="M16" s="59" t="s">
        <v>114</v>
      </c>
    </row>
    <row r="17" spans="1:13" ht="15" customHeight="1">
      <c r="A17" s="14">
        <v>12</v>
      </c>
      <c r="B17" s="11" t="s">
        <v>29</v>
      </c>
      <c r="C17" s="51">
        <v>8.3000000000000004E-2</v>
      </c>
      <c r="D17" s="27">
        <v>52</v>
      </c>
      <c r="E17" s="27">
        <v>52</v>
      </c>
      <c r="F17" s="151"/>
      <c r="G17" s="27">
        <f t="shared" si="2"/>
        <v>100</v>
      </c>
      <c r="H17" s="27">
        <f>D17/F6*100</f>
        <v>8.4278768233387353</v>
      </c>
      <c r="I17" s="38">
        <v>0</v>
      </c>
      <c r="J17" s="38">
        <v>0</v>
      </c>
      <c r="K17" s="27" t="e">
        <f t="shared" si="0"/>
        <v>#DIV/0!</v>
      </c>
      <c r="L17" s="59"/>
      <c r="M17" s="59"/>
    </row>
    <row r="18" spans="1:13">
      <c r="A18" s="52"/>
      <c r="B18" s="53" t="s">
        <v>30</v>
      </c>
      <c r="C18" s="54">
        <v>1</v>
      </c>
      <c r="D18" s="55">
        <f>SUM(D6:D17)</f>
        <v>617</v>
      </c>
      <c r="E18" s="55">
        <f>SUM(E6:E17)</f>
        <v>617</v>
      </c>
      <c r="F18" s="55">
        <f>SUM(F6:F17)</f>
        <v>617</v>
      </c>
      <c r="G18" s="27">
        <f>D18/E18*100</f>
        <v>100</v>
      </c>
      <c r="H18" s="27">
        <f>D18/F18*100</f>
        <v>100</v>
      </c>
      <c r="I18" s="55">
        <f>SUM(I6:I17)</f>
        <v>0</v>
      </c>
      <c r="J18" s="55">
        <f>SUM(J6:J17)</f>
        <v>0</v>
      </c>
      <c r="K18" s="27" t="e">
        <f t="shared" si="0"/>
        <v>#DIV/0!</v>
      </c>
      <c r="L18" s="52"/>
      <c r="M18" s="52"/>
    </row>
    <row r="19" spans="1:13">
      <c r="A19" s="109"/>
      <c r="B19" s="109"/>
      <c r="C19" s="109"/>
      <c r="D19" s="109"/>
      <c r="E19" s="109"/>
      <c r="F19" s="109"/>
      <c r="G19" s="109"/>
      <c r="H19" s="109"/>
      <c r="I19" s="75"/>
    </row>
  </sheetData>
  <mergeCells count="11">
    <mergeCell ref="A3:A5"/>
    <mergeCell ref="B3:B5"/>
    <mergeCell ref="C3:C5"/>
    <mergeCell ref="F6:F17"/>
    <mergeCell ref="D3:K3"/>
    <mergeCell ref="L3:M3"/>
    <mergeCell ref="D4:H4"/>
    <mergeCell ref="I4:K4"/>
    <mergeCell ref="N4:O4"/>
    <mergeCell ref="L4:L5"/>
    <mergeCell ref="M4:M5"/>
  </mergeCells>
  <printOptions horizontalCentered="1"/>
  <pageMargins left="0.11811023622047245" right="0.19685039370078741" top="1.1023622047244095" bottom="0.23622047244094491" header="0.31496062992125984" footer="0.31496062992125984"/>
  <pageSetup paperSize="10000" scale="7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39</vt:i4>
      </vt:variant>
      <vt:variant>
        <vt:lpstr>Named Ranges</vt:lpstr>
      </vt:variant>
      <vt:variant>
        <vt:i4>73</vt:i4>
      </vt:variant>
    </vt:vector>
  </HeadingPairs>
  <TitlesOfParts>
    <vt:vector size="112" baseType="lpstr">
      <vt:lpstr>1. BuMiL </vt:lpstr>
      <vt:lpstr>2. BuLiN </vt:lpstr>
      <vt:lpstr>3. BBL</vt:lpstr>
      <vt:lpstr>4. BALITA </vt:lpstr>
      <vt:lpstr>5. Pelayanan usia dasar</vt:lpstr>
      <vt:lpstr>6. Usia Produktif</vt:lpstr>
      <vt:lpstr>7. USILA</vt:lpstr>
      <vt:lpstr>8. HT</vt:lpstr>
      <vt:lpstr>9. DM</vt:lpstr>
      <vt:lpstr>10. ODGJ</vt:lpstr>
      <vt:lpstr>11. TBC</vt:lpstr>
      <vt:lpstr>12. HIV</vt:lpstr>
      <vt:lpstr>1. Desi PURI</vt:lpstr>
      <vt:lpstr>2. Posy Puri</vt:lpstr>
      <vt:lpstr>3. PHBS</vt:lpstr>
      <vt:lpstr>4. Klinik Sanitasi</vt:lpstr>
      <vt:lpstr>5. Kesorga</vt:lpstr>
      <vt:lpstr>6. Kesker</vt:lpstr>
      <vt:lpstr>7. Nifas</vt:lpstr>
      <vt:lpstr>8. Berkala SD</vt:lpstr>
      <vt:lpstr>9. Berkala SMP</vt:lpstr>
      <vt:lpstr>10. Berkala SMA</vt:lpstr>
      <vt:lpstr>11. Bumil Fe</vt:lpstr>
      <vt:lpstr>12. ASI Ekslusif</vt:lpstr>
      <vt:lpstr>13. Gibur</vt:lpstr>
      <vt:lpstr>14. Bumil KEK</vt:lpstr>
      <vt:lpstr>15. Desa UCI</vt:lpstr>
      <vt:lpstr>16. Baduta</vt:lpstr>
      <vt:lpstr>17. KLB</vt:lpstr>
      <vt:lpstr>18. ABJ</vt:lpstr>
      <vt:lpstr>19. Kusta</vt:lpstr>
      <vt:lpstr>20. DBD</vt:lpstr>
      <vt:lpstr>21. Diare</vt:lpstr>
      <vt:lpstr>22. Posbindu</vt:lpstr>
      <vt:lpstr>23. Prolanis</vt:lpstr>
      <vt:lpstr>24. Home Care</vt:lpstr>
      <vt:lpstr>25. Akreditasi Pusk</vt:lpstr>
      <vt:lpstr>26. Obat</vt:lpstr>
      <vt:lpstr>27. Pangan</vt:lpstr>
      <vt:lpstr>'1. BuMiL '!Print_Area</vt:lpstr>
      <vt:lpstr>'1. Desi PURI'!Print_Area</vt:lpstr>
      <vt:lpstr>'10. Berkala SMA'!Print_Area</vt:lpstr>
      <vt:lpstr>'10. ODGJ'!Print_Area</vt:lpstr>
      <vt:lpstr>'11. Bumil Fe'!Print_Area</vt:lpstr>
      <vt:lpstr>'11. TBC'!Print_Area</vt:lpstr>
      <vt:lpstr>'12. ASI Ekslusif'!Print_Area</vt:lpstr>
      <vt:lpstr>'12. HIV'!Print_Area</vt:lpstr>
      <vt:lpstr>'13. Gibur'!Print_Area</vt:lpstr>
      <vt:lpstr>'14. Bumil KEK'!Print_Area</vt:lpstr>
      <vt:lpstr>'15. Desa UCI'!Print_Area</vt:lpstr>
      <vt:lpstr>'16. Baduta'!Print_Area</vt:lpstr>
      <vt:lpstr>'17. KLB'!Print_Area</vt:lpstr>
      <vt:lpstr>'18. ABJ'!Print_Area</vt:lpstr>
      <vt:lpstr>'19. Kusta'!Print_Area</vt:lpstr>
      <vt:lpstr>'2. BuLiN '!Print_Area</vt:lpstr>
      <vt:lpstr>'2. Posy Puri'!Print_Area</vt:lpstr>
      <vt:lpstr>'20. DBD'!Print_Area</vt:lpstr>
      <vt:lpstr>'21. Diare'!Print_Area</vt:lpstr>
      <vt:lpstr>'23. Prolanis'!Print_Area</vt:lpstr>
      <vt:lpstr>'24. Home Care'!Print_Area</vt:lpstr>
      <vt:lpstr>'25. Akreditasi Pusk'!Print_Area</vt:lpstr>
      <vt:lpstr>'26. Obat'!Print_Area</vt:lpstr>
      <vt:lpstr>'27. Pangan'!Print_Area</vt:lpstr>
      <vt:lpstr>'3. BBL'!Print_Area</vt:lpstr>
      <vt:lpstr>'3. PHBS'!Print_Area</vt:lpstr>
      <vt:lpstr>'4. BALITA '!Print_Area</vt:lpstr>
      <vt:lpstr>'4. Klinik Sanitasi'!Print_Area</vt:lpstr>
      <vt:lpstr>'5. Kesorga'!Print_Area</vt:lpstr>
      <vt:lpstr>'5. Pelayanan usia dasar'!Print_Area</vt:lpstr>
      <vt:lpstr>'6. Kesker'!Print_Area</vt:lpstr>
      <vt:lpstr>'6. Usia Produktif'!Print_Area</vt:lpstr>
      <vt:lpstr>'7. Nifas'!Print_Area</vt:lpstr>
      <vt:lpstr>'7. USILA'!Print_Area</vt:lpstr>
      <vt:lpstr>'8. Berkala SD'!Print_Area</vt:lpstr>
      <vt:lpstr>'8. HT'!Print_Area</vt:lpstr>
      <vt:lpstr>'9. Berkala SMP'!Print_Area</vt:lpstr>
      <vt:lpstr>'9. DM'!Print_Area</vt:lpstr>
      <vt:lpstr>'1. BuMiL '!Print_Titles</vt:lpstr>
      <vt:lpstr>'10. Berkala SMA'!Print_Titles</vt:lpstr>
      <vt:lpstr>'10. ODGJ'!Print_Titles</vt:lpstr>
      <vt:lpstr>'11. Bumil Fe'!Print_Titles</vt:lpstr>
      <vt:lpstr>'12. ASI Ekslusif'!Print_Titles</vt:lpstr>
      <vt:lpstr>'13. Gibur'!Print_Titles</vt:lpstr>
      <vt:lpstr>'14. Bumil KEK'!Print_Titles</vt:lpstr>
      <vt:lpstr>'15. Desa UCI'!Print_Titles</vt:lpstr>
      <vt:lpstr>'16. Baduta'!Print_Titles</vt:lpstr>
      <vt:lpstr>'17. KLB'!Print_Titles</vt:lpstr>
      <vt:lpstr>'18. ABJ'!Print_Titles</vt:lpstr>
      <vt:lpstr>'19. Kusta'!Print_Titles</vt:lpstr>
      <vt:lpstr>'2. BuLiN '!Print_Titles</vt:lpstr>
      <vt:lpstr>'20. DBD'!Print_Titles</vt:lpstr>
      <vt:lpstr>'21. Diare'!Print_Titles</vt:lpstr>
      <vt:lpstr>'22. Posbindu'!Print_Titles</vt:lpstr>
      <vt:lpstr>'23. Prolanis'!Print_Titles</vt:lpstr>
      <vt:lpstr>'24. Home Care'!Print_Titles</vt:lpstr>
      <vt:lpstr>'25. Akreditasi Pusk'!Print_Titles</vt:lpstr>
      <vt:lpstr>'26. Obat'!Print_Titles</vt:lpstr>
      <vt:lpstr>'27. Pangan'!Print_Titles</vt:lpstr>
      <vt:lpstr>'3. BBL'!Print_Titles</vt:lpstr>
      <vt:lpstr>'3. PHBS'!Print_Titles</vt:lpstr>
      <vt:lpstr>'4. BALITA '!Print_Titles</vt:lpstr>
      <vt:lpstr>'4. Klinik Sanitasi'!Print_Titles</vt:lpstr>
      <vt:lpstr>'5. Kesorga'!Print_Titles</vt:lpstr>
      <vt:lpstr>'5. Pelayanan usia dasar'!Print_Titles</vt:lpstr>
      <vt:lpstr>'6. Kesker'!Print_Titles</vt:lpstr>
      <vt:lpstr>'6. Usia Produktif'!Print_Titles</vt:lpstr>
      <vt:lpstr>'7. Nifas'!Print_Titles</vt:lpstr>
      <vt:lpstr>'7. USILA'!Print_Titles</vt:lpstr>
      <vt:lpstr>'8. Berkala SD'!Print_Titles</vt:lpstr>
      <vt:lpstr>'8. HT'!Print_Titles</vt:lpstr>
      <vt:lpstr>'9. Berkala SMP'!Print_Titles</vt:lpstr>
      <vt:lpstr>'9. DM'!Print_Titles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PKM JARAK KULON</cp:lastModifiedBy>
  <cp:lastPrinted>2023-01-11T07:39:34Z</cp:lastPrinted>
  <dcterms:created xsi:type="dcterms:W3CDTF">2021-01-07T06:18:00Z</dcterms:created>
  <dcterms:modified xsi:type="dcterms:W3CDTF">2024-04-26T02:48:42Z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1033-11.2.0.11029</vt:lpwstr>
  </property>
  <property fmtid="{D5CDD505-2E9C-101B-9397-08002B2CF9AE}" pid="3" name="ICV">
    <vt:lpwstr>BF55FA7BFCD347AC8900516D0F83D1F3</vt:lpwstr>
  </property>
</Properties>
</file>